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TC Breakdown" sheetId="1" state="visible" r:id="rId3"/>
    <sheet name="Chart Data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<sst xmlns="http://schemas.openxmlformats.org/spreadsheetml/2006/main" count="41" uniqueCount="41">
  <si>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Employee CTC Breakdown &amp; Salary Structure — India FY 2025-26</t>
  </si>
  <si>
    <t xml:space="preserve">Basic % of CTC</t>
  </si>
  <si>
    <t xml:space="preserve">City</t>
  </si>
  <si>
    <t xml:space="preserve">Metro</t>
  </si>
  <si>
    <t xml:space="preserve">COMPONENT</t>
  </si>
  <si>
    <t xml:space="preserve">CTC ₹6L</t>
  </si>
  <si>
    <t xml:space="preserve">CTC ₹12L</t>
  </si>
  <si>
    <t xml:space="preserve">CTC ₹20L</t>
  </si>
  <si>
    <t xml:space="preserve">CTC ₹35L</t>
  </si>
  <si>
    <t xml:space="preserve">CTC ₹50L</t>
  </si>
  <si>
    <t xml:space="preserve">CTC (Annual)</t>
  </si>
  <si>
    <t xml:space="preserve">Basic Salary</t>
  </si>
  <si>
    <t xml:space="preserve">HRA (50% of Basic - Metro)</t>
  </si>
  <si>
    <t xml:space="preserve">Special Allowance</t>
  </si>
  <si>
    <t xml:space="preserve">Conveyance (₹1,600/mo)</t>
  </si>
  <si>
    <t xml:space="preserve">Medical (₹1,250/mo)</t>
  </si>
  <si>
    <t xml:space="preserve">LTA</t>
  </si>
  <si>
    <t xml:space="preserve">EMPLOYER CONTRIBUTIONS</t>
  </si>
  <si>
    <t xml:space="preserve">PF Employer (12% Basic, cap ₹21,600)</t>
  </si>
  <si>
    <t xml:space="preserve">Gratuity (4.81% Basic)</t>
  </si>
  <si>
    <t xml:space="preserve">Insurance Premium</t>
  </si>
  <si>
    <t xml:space="preserve">EMPLOYEE DEDUCTIONS</t>
  </si>
  <si>
    <t xml:space="preserve">PF Employee (12% Basic, cap ₹21,600)</t>
  </si>
  <si>
    <t xml:space="preserve">Professional Tax (₹)</t>
  </si>
  <si>
    <t xml:space="preserve">Income Tax (New Regime)</t>
  </si>
  <si>
    <t xml:space="preserve">MONTHLY GROSS</t>
  </si>
  <si>
    <t xml:space="preserve">MONTHLY DEDUCTIONS</t>
  </si>
  <si>
    <t xml:space="preserve">MONTHLY IN-HAND</t>
  </si>
  <si>
    <t xml:space="preserve">ANNUAL IN-HAND</t>
  </si>
  <si>
    <t xml:space="preserve">Take-Home %</t>
  </si>
  <si>
    <t xml:space="preserve">CTC Level</t>
  </si>
  <si>
    <t xml:space="preserve">Basic</t>
  </si>
  <si>
    <t xml:space="preserve">HRA</t>
  </si>
  <si>
    <t xml:space="preserve">Allowances</t>
  </si>
  <si>
    <t xml:space="preserve">Employer Contrib</t>
  </si>
  <si>
    <t xml:space="preserve">Tax+Deductions</t>
  </si>
  <si>
    <t xml:space="preserve">₹6L</t>
  </si>
  <si>
    <t xml:space="preserve">₹12L</t>
  </si>
  <si>
    <t xml:space="preserve">₹20L</t>
  </si>
  <si>
    <t xml:space="preserve">₹35L</t>
  </si>
  <si>
    <t xml:space="preserve">₹50L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</si>
</sst>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%"/>
    <numFmt numFmtId="166" formatCode="#,##0"/>
    <numFmt numFmtId="167" formatCode="0.0%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Arial"/>
      <family val="0"/>
      <charset val="1"/>
    </font>
    <font>
      <b val="true"/>
      <sz val="10"/>
      <color rgb="FF333333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333333"/>
      <name val="Arial"/>
      <family val="0"/>
      <charset val="1"/>
    </font>
    <font>
      <b val="true"/>
      <sz val="12"/>
      <color rgb="FF2D8B57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2D2D2D"/>
        <bgColor rgb="FF333333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8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9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8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78787"/>
      <rgbColor rgb="FF9999FF"/>
      <rgbColor rgb="FFC0504D"/>
      <rgbColor rgb="FFF9F9F9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F81BD"/>
      <rgbColor rgb="FF4BACC6"/>
      <rgbColor rgb="FF9BBB59"/>
      <rgbColor rgb="FFFFCC00"/>
      <rgbColor rgb="FFFF9900"/>
      <rgbColor rgb="FFFF6600"/>
      <rgbColor rgb="FF8064A2"/>
      <rgbColor rgb="FF969696"/>
      <rgbColor rgb="FF003366"/>
      <rgbColor rgb="FF2D8B57"/>
      <rgbColor rgb="FF003300"/>
      <rgbColor rgb="FF2D2D2D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CTC Composition Per Level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stacked"/>
        <c:varyColors val="0"/>
        <c:ser>
          <c:idx val="0"/>
          <c:order val="0"/>
          <c:tx>
            <c:strRef>
              <c:f>'Chart Data'!B1</c:f>
              <c:strCache>
                <c:ptCount val="1"/>
                <c:pt idx="0">
                  <c:v>Basic</c:v>
                </c:pt>
              </c:strCache>
            </c:strRef>
          </c:tx>
          <c:spPr>
            <a:solidFill>
              <a:srgbClr val="4f81bd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ct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'Chart Data'!$A$2:$A$6</c:f>
              <c:strCache>
                <c:ptCount val="5"/>
                <c:pt idx="0">
                  <c:v>₹6L</c:v>
                </c:pt>
                <c:pt idx="1">
                  <c:v>₹12L</c:v>
                </c:pt>
                <c:pt idx="2">
                  <c:v>₹20L</c:v>
                </c:pt>
                <c:pt idx="3">
                  <c:v>₹35L</c:v>
                </c:pt>
                <c:pt idx="4">
                  <c:v>₹50L</c:v>
                </c:pt>
              </c:strCache>
            </c:strRef>
          </c:cat>
          <c:val>
            <c:numRef>
              <c:f>'Chart Data'!$B$2:$B$6</c:f>
              <c:numCache>
                <c:formatCode>#,##0</c:formatCode>
                <c:ptCount val="5"/>
                <c:pt idx="0">
                  <c:v>240000</c:v>
                </c:pt>
                <c:pt idx="1">
                  <c:v>480000</c:v>
                </c:pt>
                <c:pt idx="2">
                  <c:v>800000</c:v>
                </c:pt>
                <c:pt idx="3">
                  <c:v>1400000</c:v>
                </c:pt>
                <c:pt idx="4">
                  <c:v>2000000</c:v>
                </c:pt>
              </c:numCache>
            </c:numRef>
          </c:val>
        </c:ser>
        <c:ser>
          <c:idx val="1"/>
          <c:order val="1"/>
          <c:tx>
            <c:strRef>
              <c:f>'Chart Data'!C1</c:f>
              <c:strCache>
                <c:ptCount val="1"/>
                <c:pt idx="0">
                  <c:v>HRA</c:v>
                </c:pt>
              </c:strCache>
            </c:strRef>
          </c:tx>
          <c:spPr>
            <a:solidFill>
              <a:srgbClr val="c0504d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ct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'Chart Data'!$A$2:$A$6</c:f>
              <c:strCache>
                <c:ptCount val="5"/>
                <c:pt idx="0">
                  <c:v>₹6L</c:v>
                </c:pt>
                <c:pt idx="1">
                  <c:v>₹12L</c:v>
                </c:pt>
                <c:pt idx="2">
                  <c:v>₹20L</c:v>
                </c:pt>
                <c:pt idx="3">
                  <c:v>₹35L</c:v>
                </c:pt>
                <c:pt idx="4">
                  <c:v>₹50L</c:v>
                </c:pt>
              </c:strCache>
            </c:strRef>
          </c:cat>
          <c:val>
            <c:numRef>
              <c:f>'Chart Data'!$C$2:$C$6</c:f>
              <c:numCache>
                <c:formatCode>#,##0</c:formatCode>
                <c:ptCount val="5"/>
                <c:pt idx="0">
                  <c:v>120000</c:v>
                </c:pt>
                <c:pt idx="1">
                  <c:v>240000</c:v>
                </c:pt>
                <c:pt idx="2">
                  <c:v>400000</c:v>
                </c:pt>
                <c:pt idx="3">
                  <c:v>700000</c:v>
                </c:pt>
                <c:pt idx="4">
                  <c:v>1000000</c:v>
                </c:pt>
              </c:numCache>
            </c:numRef>
          </c:val>
        </c:ser>
        <c:ser>
          <c:idx val="2"/>
          <c:order val="2"/>
          <c:tx>
            <c:strRef>
              <c:f>'Chart Data'!D1</c:f>
              <c:strCache>
                <c:ptCount val="1"/>
                <c:pt idx="0">
                  <c:v>Allowances</c:v>
                </c:pt>
              </c:strCache>
            </c:strRef>
          </c:tx>
          <c:spPr>
            <a:solidFill>
              <a:srgbClr val="9bbb59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ct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'Chart Data'!$A$2:$A$6</c:f>
              <c:strCache>
                <c:ptCount val="5"/>
                <c:pt idx="0">
                  <c:v>₹6L</c:v>
                </c:pt>
                <c:pt idx="1">
                  <c:v>₹12L</c:v>
                </c:pt>
                <c:pt idx="2">
                  <c:v>₹20L</c:v>
                </c:pt>
                <c:pt idx="3">
                  <c:v>₹35L</c:v>
                </c:pt>
                <c:pt idx="4">
                  <c:v>₹50L</c:v>
                </c:pt>
              </c:strCache>
            </c:strRef>
          </c:cat>
          <c:val>
            <c:numRef>
              <c:f>'Chart Data'!$D$2:$D$6</c:f>
              <c:numCache>
                <c:formatCode>#,##0</c:formatCode>
                <c:ptCount val="5"/>
                <c:pt idx="0">
                  <c:v>143656</c:v>
                </c:pt>
                <c:pt idx="1">
                  <c:v>348112</c:v>
                </c:pt>
                <c:pt idx="2">
                  <c:v>620720</c:v>
                </c:pt>
                <c:pt idx="3">
                  <c:v>1131860</c:v>
                </c:pt>
                <c:pt idx="4">
                  <c:v>1643000</c:v>
                </c:pt>
              </c:numCache>
            </c:numRef>
          </c:val>
        </c:ser>
        <c:ser>
          <c:idx val="3"/>
          <c:order val="3"/>
          <c:tx>
            <c:strRef>
              <c:f>'Chart Data'!E1</c:f>
              <c:strCache>
                <c:ptCount val="1"/>
                <c:pt idx="0">
                  <c:v>Employer Contrib</c:v>
                </c:pt>
              </c:strCache>
            </c:strRef>
          </c:tx>
          <c:spPr>
            <a:solidFill>
              <a:srgbClr val="8064a2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ct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'Chart Data'!$A$2:$A$6</c:f>
              <c:strCache>
                <c:ptCount val="5"/>
                <c:pt idx="0">
                  <c:v>₹6L</c:v>
                </c:pt>
                <c:pt idx="1">
                  <c:v>₹12L</c:v>
                </c:pt>
                <c:pt idx="2">
                  <c:v>₹20L</c:v>
                </c:pt>
                <c:pt idx="3">
                  <c:v>₹35L</c:v>
                </c:pt>
                <c:pt idx="4">
                  <c:v>₹50L</c:v>
                </c:pt>
              </c:strCache>
            </c:strRef>
          </c:cat>
          <c:val>
            <c:numRef>
              <c:f>'Chart Data'!$E$2:$E$6</c:f>
              <c:numCache>
                <c:formatCode>#,##0</c:formatCode>
                <c:ptCount val="5"/>
                <c:pt idx="0">
                  <c:v>38144</c:v>
                </c:pt>
                <c:pt idx="1">
                  <c:v>49688</c:v>
                </c:pt>
                <c:pt idx="2">
                  <c:v>65080</c:v>
                </c:pt>
                <c:pt idx="3">
                  <c:v>93940</c:v>
                </c:pt>
                <c:pt idx="4">
                  <c:v>122800</c:v>
                </c:pt>
              </c:numCache>
            </c:numRef>
          </c:val>
        </c:ser>
        <c:ser>
          <c:idx val="4"/>
          <c:order val="4"/>
          <c:tx>
            <c:strRef>
              <c:f>'Chart Data'!F1</c:f>
              <c:strCache>
                <c:ptCount val="1"/>
                <c:pt idx="0">
                  <c:v>Tax+Deductions</c:v>
                </c:pt>
              </c:strCache>
            </c:strRef>
          </c:tx>
          <c:spPr>
            <a:solidFill>
              <a:srgbClr val="4bacc6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ct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'Chart Data'!$A$2:$A$6</c:f>
              <c:strCache>
                <c:ptCount val="5"/>
                <c:pt idx="0">
                  <c:v>₹6L</c:v>
                </c:pt>
                <c:pt idx="1">
                  <c:v>₹12L</c:v>
                </c:pt>
                <c:pt idx="2">
                  <c:v>₹20L</c:v>
                </c:pt>
                <c:pt idx="3">
                  <c:v>₹35L</c:v>
                </c:pt>
                <c:pt idx="4">
                  <c:v>₹50L</c:v>
                </c:pt>
              </c:strCache>
            </c:strRef>
          </c:cat>
          <c:val>
            <c:numRef>
              <c:f>'Chart Data'!$F$2:$F$6</c:f>
              <c:numCache>
                <c:formatCode>#,##0</c:formatCode>
                <c:ptCount val="5"/>
                <c:pt idx="0">
                  <c:v>30600</c:v>
                </c:pt>
                <c:pt idx="1">
                  <c:v>78700</c:v>
                </c:pt>
                <c:pt idx="2">
                  <c:v>216500</c:v>
                </c:pt>
                <c:pt idx="3">
                  <c:v>655900</c:v>
                </c:pt>
                <c:pt idx="4">
                  <c:v>1123900</c:v>
                </c:pt>
              </c:numCache>
            </c:numRef>
          </c:val>
        </c:ser>
        <c:gapWidth val="150"/>
        <c:overlap val="100"/>
        <c:axId val="58207305"/>
        <c:axId val="40551337"/>
      </c:barChart>
      <c:catAx>
        <c:axId val="58207305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40551337"/>
        <c:crosses val="autoZero"/>
        <c:auto val="1"/>
        <c:lblAlgn val="ctr"/>
        <c:lblOffset val="100"/>
        <c:noMultiLvlLbl val="0"/>
      </c:catAx>
      <c:valAx>
        <c:axId val="40551337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58207305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30</xdr:row>
      <xdr:rowOff>0</xdr:rowOff>
    </xdr:from>
    <xdr:to>
      <xdr:col>7</xdr:col>
      <xdr:colOff>586440</xdr:colOff>
      <xdr:row>56</xdr:row>
      <xdr:rowOff>85680</xdr:rowOff>
    </xdr:to>
    <xdr:graphicFrame>
      <xdr:nvGraphicFramePr>
        <xdr:cNvPr id="0" name="Chart 1"/>
        <xdr:cNvGraphicFramePr/>
      </xdr:nvGraphicFramePr>
      <xdr:xfrm>
        <a:off x="0" y="6095880"/>
        <a:ext cx="7918920" cy="50389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2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0"/>
    <col collapsed="false" customWidth="true" hidden="false" outlineLevel="0" max="2" min="2" style="1" width="16"/>
    <col collapsed="false" customWidth="true" hidden="false" outlineLevel="0" max="4" min="4" style="1" width="16"/>
    <col collapsed="false" customWidth="true" hidden="false" outlineLevel="0" max="6" min="6" style="1" width="16"/>
    <col collapsed="false" customWidth="true" hidden="false" outlineLevel="0" max="8" min="8" style="1" width="16"/>
    <col collapsed="false" customWidth="true" hidden="false" outlineLevel="0" max="10" min="10" style="1" width="16"/>
  </cols>
  <sheetData>
    <row r="1" customFormat="false" ht="4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customFormat="false" ht="15" hidden="false" customHeight="true" outlineLevel="0" collapsed="false">
      <c r="A2" s="3" t="s">
        <v>1</v>
      </c>
      <c r="B2" s="4" t="n">
        <v>0.4</v>
      </c>
      <c r="D2" s="3" t="s">
        <v>2</v>
      </c>
      <c r="E2" s="5" t="s">
        <v>3</v>
      </c>
    </row>
    <row r="3" customFormat="false" ht="15" hidden="false" customHeight="true" outlineLevel="0" collapsed="false">
      <c r="A3" s="6" t="s">
        <v>4</v>
      </c>
      <c r="B3" s="6" t="s">
        <v>5</v>
      </c>
      <c r="D3" s="6" t="s">
        <v>6</v>
      </c>
      <c r="F3" s="6" t="s">
        <v>7</v>
      </c>
      <c r="H3" s="6" t="s">
        <v>8</v>
      </c>
      <c r="J3" s="6" t="s">
        <v>9</v>
      </c>
    </row>
    <row r="4" customFormat="false" ht="15" hidden="false" customHeight="true" outlineLevel="0" collapsed="false">
      <c r="A4" s="6" t="s">
        <v>10</v>
      </c>
      <c r="B4" s="1" t="n">
        <v>600000</v>
      </c>
      <c r="D4" s="1" t="n">
        <v>1200000</v>
      </c>
      <c r="F4" s="1" t="n">
        <v>2000000</v>
      </c>
      <c r="H4" s="1" t="n">
        <v>3500000</v>
      </c>
      <c r="J4" s="1" t="n">
        <v>5000000</v>
      </c>
    </row>
    <row r="5" customFormat="false" ht="15" hidden="false" customHeight="true" outlineLevel="0" collapsed="false">
      <c r="A5" s="7" t="s">
        <v>11</v>
      </c>
      <c r="B5" s="8" t="n">
        <f aca="false">B4*$B$2</f>
        <v>240000</v>
      </c>
      <c r="D5" s="8" t="n">
        <f aca="false">D4*$B$2</f>
        <v>480000</v>
      </c>
      <c r="F5" s="8" t="n">
        <f aca="false">F4*$B$2</f>
        <v>800000</v>
      </c>
      <c r="H5" s="8" t="n">
        <f aca="false">H4*$B$2</f>
        <v>1400000</v>
      </c>
      <c r="J5" s="8" t="n">
        <f aca="false">J4*$B$2</f>
        <v>2000000</v>
      </c>
    </row>
    <row r="6" customFormat="false" ht="15" hidden="false" customHeight="true" outlineLevel="0" collapsed="false">
      <c r="A6" s="7" t="s">
        <v>12</v>
      </c>
      <c r="B6" s="8" t="n">
        <f aca="false">B5*0.5</f>
        <v>120000</v>
      </c>
      <c r="D6" s="8" t="n">
        <f aca="false">D5*0.5</f>
        <v>240000</v>
      </c>
      <c r="F6" s="8" t="n">
        <f aca="false">F5*0.5</f>
        <v>400000</v>
      </c>
      <c r="H6" s="8" t="n">
        <f aca="false">H5*0.5</f>
        <v>700000</v>
      </c>
      <c r="J6" s="8" t="n">
        <f aca="false">J5*0.5</f>
        <v>1000000</v>
      </c>
    </row>
    <row r="7" customFormat="false" ht="15" hidden="false" customHeight="true" outlineLevel="0" collapsed="false">
      <c r="A7" s="7" t="s">
        <v>13</v>
      </c>
      <c r="B7" s="8" t="n">
        <f aca="false">B4-B5-B6-B8-B9-B10-B14-B15-B16</f>
        <v>143656</v>
      </c>
      <c r="D7" s="8" t="n">
        <f aca="false">D4-D5-D6-D8-D9-D10-D14-D15-D16</f>
        <v>348112</v>
      </c>
      <c r="F7" s="8" t="n">
        <f aca="false">F4-F5-F6-F8-F9-F10-F14-F15-F16</f>
        <v>620720</v>
      </c>
      <c r="H7" s="8" t="n">
        <f aca="false">H4-H5-H6-H8-H9-H10-H14-H15-H16</f>
        <v>1131860</v>
      </c>
      <c r="J7" s="8" t="n">
        <f aca="false">J4-J5-J6-J8-J9-J10-J14-J15-J16</f>
        <v>1643000</v>
      </c>
    </row>
    <row r="8" customFormat="false" ht="15" hidden="false" customHeight="true" outlineLevel="0" collapsed="false">
      <c r="A8" s="7" t="s">
        <v>14</v>
      </c>
      <c r="B8" s="8" t="n">
        <f aca="false">1600*12</f>
        <v>19200</v>
      </c>
      <c r="D8" s="8" t="n">
        <f aca="false">1600*12</f>
        <v>19200</v>
      </c>
      <c r="F8" s="8" t="n">
        <f aca="false">1600*12</f>
        <v>19200</v>
      </c>
      <c r="H8" s="8" t="n">
        <f aca="false">1600*12</f>
        <v>19200</v>
      </c>
      <c r="J8" s="8" t="n">
        <f aca="false">1600*12</f>
        <v>19200</v>
      </c>
    </row>
    <row r="9" customFormat="false" ht="15" hidden="false" customHeight="true" outlineLevel="0" collapsed="false">
      <c r="A9" s="7" t="s">
        <v>15</v>
      </c>
      <c r="B9" s="8" t="n">
        <f aca="false">1250*12</f>
        <v>15000</v>
      </c>
      <c r="D9" s="8" t="n">
        <f aca="false">1250*12</f>
        <v>15000</v>
      </c>
      <c r="F9" s="8" t="n">
        <f aca="false">1250*12</f>
        <v>15000</v>
      </c>
      <c r="H9" s="8" t="n">
        <f aca="false">1250*12</f>
        <v>15000</v>
      </c>
      <c r="J9" s="8" t="n">
        <f aca="false">1250*12</f>
        <v>15000</v>
      </c>
    </row>
    <row r="10" customFormat="false" ht="15" hidden="false" customHeight="true" outlineLevel="0" collapsed="false">
      <c r="A10" s="7" t="s">
        <v>16</v>
      </c>
      <c r="B10" s="8" t="n">
        <f aca="false">B5*0.1</f>
        <v>24000</v>
      </c>
      <c r="D10" s="8" t="n">
        <f aca="false">D5*0.1</f>
        <v>48000</v>
      </c>
      <c r="F10" s="8" t="n">
        <f aca="false">F5*0.1</f>
        <v>80000</v>
      </c>
      <c r="H10" s="8" t="n">
        <f aca="false">H5*0.1</f>
        <v>140000</v>
      </c>
      <c r="J10" s="8" t="n">
        <f aca="false">J5*0.1</f>
        <v>200000</v>
      </c>
    </row>
    <row r="12" customFormat="false" ht="15" hidden="false" customHeight="true" outlineLevel="0" collapsed="false">
      <c r="A12" s="6" t="s">
        <v>17</v>
      </c>
    </row>
    <row r="14" customFormat="false" ht="15" hidden="false" customHeight="true" outlineLevel="0" collapsed="false">
      <c r="A14" s="7" t="s">
        <v>18</v>
      </c>
      <c r="B14" s="8" t="n">
        <f aca="false">MIN(B5*0.12,21600)</f>
        <v>21600</v>
      </c>
      <c r="D14" s="8" t="n">
        <f aca="false">MIN(D5*0.12,21600)</f>
        <v>21600</v>
      </c>
      <c r="F14" s="8" t="n">
        <f aca="false">MIN(F5*0.12,21600)</f>
        <v>21600</v>
      </c>
      <c r="H14" s="8" t="n">
        <f aca="false">MIN(H5*0.12,21600)</f>
        <v>21600</v>
      </c>
      <c r="J14" s="8" t="n">
        <f aca="false">MIN(J5*0.12,21600)</f>
        <v>21600</v>
      </c>
    </row>
    <row r="15" customFormat="false" ht="15" hidden="false" customHeight="true" outlineLevel="0" collapsed="false">
      <c r="A15" s="7" t="s">
        <v>19</v>
      </c>
      <c r="B15" s="8" t="n">
        <f aca="false">B5*0.0481</f>
        <v>11544</v>
      </c>
      <c r="D15" s="8" t="n">
        <f aca="false">D5*0.0481</f>
        <v>23088</v>
      </c>
      <c r="F15" s="8" t="n">
        <f aca="false">F5*0.0481</f>
        <v>38480</v>
      </c>
      <c r="H15" s="8" t="n">
        <f aca="false">H5*0.0481</f>
        <v>67340</v>
      </c>
      <c r="J15" s="8" t="n">
        <f aca="false">J5*0.0481</f>
        <v>96200</v>
      </c>
    </row>
    <row r="16" customFormat="false" ht="15" hidden="false" customHeight="true" outlineLevel="0" collapsed="false">
      <c r="A16" s="7" t="s">
        <v>20</v>
      </c>
      <c r="B16" s="8" t="n">
        <v>5000</v>
      </c>
      <c r="D16" s="8" t="n">
        <v>5000</v>
      </c>
      <c r="F16" s="8" t="n">
        <v>5000</v>
      </c>
      <c r="H16" s="8" t="n">
        <v>5000</v>
      </c>
      <c r="J16" s="8" t="n">
        <v>5000</v>
      </c>
    </row>
    <row r="18" customFormat="false" ht="15" hidden="false" customHeight="true" outlineLevel="0" collapsed="false">
      <c r="A18" s="6" t="s">
        <v>21</v>
      </c>
    </row>
    <row r="20" customFormat="false" ht="15" hidden="false" customHeight="true" outlineLevel="0" collapsed="false">
      <c r="A20" s="7" t="s">
        <v>22</v>
      </c>
      <c r="B20" s="8" t="n">
        <f aca="false">MIN(B5*0.12,21600)</f>
        <v>21600</v>
      </c>
      <c r="D20" s="8" t="n">
        <f aca="false">MIN(D5*0.12,21600)</f>
        <v>21600</v>
      </c>
      <c r="F20" s="8" t="n">
        <f aca="false">MIN(F5*0.12,21600)</f>
        <v>21600</v>
      </c>
      <c r="H20" s="8" t="n">
        <f aca="false">MIN(H5*0.12,21600)</f>
        <v>21600</v>
      </c>
      <c r="J20" s="8" t="n">
        <f aca="false">MIN(J5*0.12,21600)</f>
        <v>21600</v>
      </c>
    </row>
    <row r="21" customFormat="false" ht="15" hidden="false" customHeight="true" outlineLevel="0" collapsed="false">
      <c r="A21" s="7" t="s">
        <v>23</v>
      </c>
      <c r="B21" s="8" t="n">
        <v>2500</v>
      </c>
      <c r="D21" s="8" t="n">
        <v>2500</v>
      </c>
      <c r="F21" s="8" t="n">
        <v>2500</v>
      </c>
      <c r="H21" s="8" t="n">
        <v>2500</v>
      </c>
      <c r="J21" s="8" t="n">
        <v>2500</v>
      </c>
    </row>
    <row r="22" customFormat="false" ht="15" hidden="false" customHeight="true" outlineLevel="0" collapsed="false">
      <c r="A22" s="7" t="s">
        <v>24</v>
      </c>
      <c r="B22" s="8" t="n">
        <f aca="false">MAX(0,IF(B4-75000&lt;=400000,0,IF(B4-75000&lt;=800000,(B4-75000-400000)*0.05,IF(B4-75000&lt;=1200000,20000+(B4-75000-800000)*0.1,IF(B4-75000&lt;=1600000,60000+(B4-75000-1200000)*0.15,IF(B4-75000&lt;=2000000,120000+(B4-75000-1600000)*0.2,IF(B4-75000&lt;=2400000,200000+(B4-75000-2000000)*0.25,300000+(B4-75000-2400000)*0.3)))))))*1.04</f>
        <v>6500</v>
      </c>
      <c r="D22" s="8" t="n">
        <f aca="false">MAX(0,IF(D4-75000&lt;=400000,0,IF(D4-75000&lt;=800000,(D4-75000-400000)*0.05,IF(D4-75000&lt;=1200000,20000+(D4-75000-800000)*0.1,IF(D4-75000&lt;=1600000,60000+(D4-75000-1200000)*0.15,IF(D4-75000&lt;=2000000,120000+(D4-75000-1600000)*0.2,IF(D4-75000&lt;=2400000,200000+(D4-75000-2000000)*0.25,300000+(D4-75000-2400000)*0.3)))))))*1.04</f>
        <v>54600</v>
      </c>
      <c r="F22" s="8" t="n">
        <f aca="false">MAX(0,IF(F4-75000&lt;=400000,0,IF(F4-75000&lt;=800000,(F4-75000-400000)*0.05,IF(F4-75000&lt;=1200000,20000+(F4-75000-800000)*0.1,IF(F4-75000&lt;=1600000,60000+(F4-75000-1200000)*0.15,IF(F4-75000&lt;=2000000,120000+(F4-75000-1600000)*0.2,IF(F4-75000&lt;=2400000,200000+(F4-75000-2000000)*0.25,300000+(F4-75000-2400000)*0.3)))))))*1.04</f>
        <v>192400</v>
      </c>
      <c r="H22" s="8" t="n">
        <f aca="false">MAX(0,IF(H4-75000&lt;=400000,0,IF(H4-75000&lt;=800000,(H4-75000-400000)*0.05,IF(H4-75000&lt;=1200000,20000+(H4-75000-800000)*0.1,IF(H4-75000&lt;=1600000,60000+(H4-75000-1200000)*0.15,IF(H4-75000&lt;=2000000,120000+(H4-75000-1600000)*0.2,IF(H4-75000&lt;=2400000,200000+(H4-75000-2000000)*0.25,300000+(H4-75000-2400000)*0.3)))))))*1.04</f>
        <v>631800</v>
      </c>
      <c r="J22" s="8" t="n">
        <f aca="false">MAX(0,IF(J4-75000&lt;=400000,0,IF(J4-75000&lt;=800000,(J4-75000-400000)*0.05,IF(J4-75000&lt;=1200000,20000+(J4-75000-800000)*0.1,IF(J4-75000&lt;=1600000,60000+(J4-75000-1200000)*0.15,IF(J4-75000&lt;=2000000,120000+(J4-75000-1600000)*0.2,IF(J4-75000&lt;=2400000,200000+(J4-75000-2000000)*0.25,300000+(J4-75000-2400000)*0.3)))))))*1.04</f>
        <v>1099800</v>
      </c>
    </row>
    <row r="24" customFormat="false" ht="15" hidden="false" customHeight="true" outlineLevel="0" collapsed="false">
      <c r="A24" s="7" t="s">
        <v>25</v>
      </c>
      <c r="B24" s="8" t="n">
        <f aca="false">(B4-B14-B15-B16)/12</f>
        <v>46821.3333333333</v>
      </c>
      <c r="D24" s="8" t="n">
        <f aca="false">(D4-D14-D15-D16)/12</f>
        <v>95859.3333333333</v>
      </c>
      <c r="F24" s="8" t="n">
        <f aca="false">(F4-F14-F15-F16)/12</f>
        <v>161243.333333333</v>
      </c>
      <c r="H24" s="8" t="n">
        <f aca="false">(H4-H14-H15-H16)/12</f>
        <v>283838.333333333</v>
      </c>
      <c r="J24" s="8" t="n">
        <f aca="false">(J4-J14-J15-J16)/12</f>
        <v>406433.333333333</v>
      </c>
    </row>
    <row r="25" customFormat="false" ht="15" hidden="false" customHeight="true" outlineLevel="0" collapsed="false">
      <c r="A25" s="7" t="s">
        <v>26</v>
      </c>
      <c r="B25" s="8" t="n">
        <f aca="false">(B20+B21+B22)/12</f>
        <v>2550</v>
      </c>
      <c r="D25" s="8" t="n">
        <f aca="false">(D20+D21+D22)/12</f>
        <v>6558.33333333333</v>
      </c>
      <c r="F25" s="8" t="n">
        <f aca="false">(F20+F21+F22)/12</f>
        <v>18041.6666666667</v>
      </c>
      <c r="H25" s="8" t="n">
        <f aca="false">(H20+H21+H22)/12</f>
        <v>54658.3333333333</v>
      </c>
      <c r="J25" s="8" t="n">
        <f aca="false">(J20+J21+J22)/12</f>
        <v>93658.3333333333</v>
      </c>
    </row>
    <row r="26" customFormat="false" ht="15" hidden="false" customHeight="true" outlineLevel="0" collapsed="false">
      <c r="A26" s="7" t="s">
        <v>27</v>
      </c>
      <c r="B26" s="9" t="n">
        <f aca="false">B24-B25</f>
        <v>44271.3333333333</v>
      </c>
      <c r="D26" s="9" t="n">
        <f aca="false">D24-D25</f>
        <v>89301</v>
      </c>
      <c r="F26" s="9" t="n">
        <f aca="false">F24-F25</f>
        <v>143201.666666667</v>
      </c>
      <c r="H26" s="9" t="n">
        <f aca="false">H24-H25</f>
        <v>229180</v>
      </c>
      <c r="J26" s="9" t="n">
        <f aca="false">J24-J25</f>
        <v>312775</v>
      </c>
    </row>
    <row r="27" customFormat="false" ht="15" hidden="false" customHeight="true" outlineLevel="0" collapsed="false">
      <c r="A27" s="7" t="s">
        <v>28</v>
      </c>
      <c r="B27" s="8" t="n">
        <f aca="false">B26*12</f>
        <v>531256</v>
      </c>
      <c r="D27" s="8" t="n">
        <f aca="false">D26*12</f>
        <v>1071612</v>
      </c>
      <c r="F27" s="8" t="n">
        <f aca="false">F26*12</f>
        <v>1718420</v>
      </c>
      <c r="H27" s="8" t="n">
        <f aca="false">H26*12</f>
        <v>2750160</v>
      </c>
      <c r="J27" s="8" t="n">
        <f aca="false">J26*12</f>
        <v>3753300</v>
      </c>
    </row>
    <row r="28" customFormat="false" ht="15" hidden="false" customHeight="true" outlineLevel="0" collapsed="false">
      <c r="A28" s="7" t="s">
        <v>29</v>
      </c>
      <c r="B28" s="10" t="n">
        <f aca="false">IFERROR(B27/B4,0)</f>
        <v>0.885426666666667</v>
      </c>
      <c r="D28" s="10" t="n">
        <f aca="false">IFERROR(D27/D4,0)</f>
        <v>0.89301</v>
      </c>
      <c r="F28" s="10" t="n">
        <f aca="false">IFERROR(F27/F4,0)</f>
        <v>0.85921</v>
      </c>
      <c r="H28" s="10" t="n">
        <f aca="false">IFERROR(H27/H4,0)</f>
        <v>0.78576</v>
      </c>
      <c r="J28" s="10" t="n">
        <f aca="false">IFERROR(J27/J4,0)</f>
        <v>0.75066</v>
      </c>
    </row>
  </sheetData>
  <mergeCells count="1">
    <mergeCell ref="A1:L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>
    <row r="1" customFormat="false" ht="15" hidden="false" customHeight="true" outlineLevel="0" collapsed="false">
      <c r="A1" s="1" t="s">
        <v>30</v>
      </c>
      <c r="B1" s="1" t="s">
        <v>31</v>
      </c>
      <c r="C1" s="1" t="s">
        <v>32</v>
      </c>
      <c r="D1" s="1" t="s">
        <v>33</v>
      </c>
      <c r="E1" s="1" t="s">
        <v>34</v>
      </c>
      <c r="F1" s="1" t="s">
        <v>35</v>
      </c>
    </row>
    <row r="2" customFormat="false" ht="15" hidden="false" customHeight="true" outlineLevel="0" collapsed="false">
      <c r="A2" s="1" t="s">
        <v>36</v>
      </c>
      <c r="B2" s="11" t="n">
        <f aca="false">'CTC Breakdown'!B5</f>
        <v>240000</v>
      </c>
      <c r="C2" s="11" t="n">
        <f aca="false">'CTC Breakdown'!B6</f>
        <v>120000</v>
      </c>
      <c r="D2" s="11" t="n">
        <f aca="false">'CTC Breakdown'!B7</f>
        <v>143656</v>
      </c>
      <c r="E2" s="11" t="n">
        <f aca="false">'CTC Breakdown'!B14+'CTC Breakdown'!B15+'CTC Breakdown'!B16</f>
        <v>38144</v>
      </c>
      <c r="F2" s="11" t="n">
        <f aca="false">'CTC Breakdown'!B20+'CTC Breakdown'!B21+'CTC Breakdown'!B22</f>
        <v>30600</v>
      </c>
    </row>
    <row r="3" customFormat="false" ht="15" hidden="false" customHeight="true" outlineLevel="0" collapsed="false">
      <c r="A3" s="1" t="s">
        <v>37</v>
      </c>
      <c r="B3" s="11" t="n">
        <f aca="false">'CTC Breakdown'!D5</f>
        <v>480000</v>
      </c>
      <c r="C3" s="11" t="n">
        <f aca="false">'CTC Breakdown'!D6</f>
        <v>240000</v>
      </c>
      <c r="D3" s="11" t="n">
        <f aca="false">'CTC Breakdown'!D7</f>
        <v>348112</v>
      </c>
      <c r="E3" s="11" t="n">
        <f aca="false">'CTC Breakdown'!D14+'CTC Breakdown'!D15+'CTC Breakdown'!D16</f>
        <v>49688</v>
      </c>
      <c r="F3" s="11" t="n">
        <f aca="false">'CTC Breakdown'!D20+'CTC Breakdown'!D21+'CTC Breakdown'!D22</f>
        <v>78700</v>
      </c>
    </row>
    <row r="4" customFormat="false" ht="15" hidden="false" customHeight="true" outlineLevel="0" collapsed="false">
      <c r="A4" s="1" t="s">
        <v>38</v>
      </c>
      <c r="B4" s="11" t="n">
        <f aca="false">'CTC Breakdown'!F5</f>
        <v>800000</v>
      </c>
      <c r="C4" s="11" t="n">
        <f aca="false">'CTC Breakdown'!F6</f>
        <v>400000</v>
      </c>
      <c r="D4" s="11" t="n">
        <f aca="false">'CTC Breakdown'!F7</f>
        <v>620720</v>
      </c>
      <c r="E4" s="11" t="n">
        <f aca="false">'CTC Breakdown'!F14+'CTC Breakdown'!F15+'CTC Breakdown'!F16</f>
        <v>65080</v>
      </c>
      <c r="F4" s="11" t="n">
        <f aca="false">'CTC Breakdown'!F20+'CTC Breakdown'!F21+'CTC Breakdown'!F22</f>
        <v>216500</v>
      </c>
    </row>
    <row r="5" customFormat="false" ht="15" hidden="false" customHeight="true" outlineLevel="0" collapsed="false">
      <c r="A5" s="1" t="s">
        <v>39</v>
      </c>
      <c r="B5" s="11" t="n">
        <f aca="false">'CTC Breakdown'!H5</f>
        <v>1400000</v>
      </c>
      <c r="C5" s="11" t="n">
        <f aca="false">'CTC Breakdown'!H6</f>
        <v>700000</v>
      </c>
      <c r="D5" s="11" t="n">
        <f aca="false">'CTC Breakdown'!H7</f>
        <v>1131860</v>
      </c>
      <c r="E5" s="11" t="n">
        <f aca="false">'CTC Breakdown'!H14+'CTC Breakdown'!H15+'CTC Breakdown'!H16</f>
        <v>93940</v>
      </c>
      <c r="F5" s="11" t="n">
        <f aca="false">'CTC Breakdown'!H20+'CTC Breakdown'!H21+'CTC Breakdown'!H22</f>
        <v>655900</v>
      </c>
    </row>
    <row r="6" customFormat="false" ht="15" hidden="false" customHeight="true" outlineLevel="0" collapsed="false">
      <c r="A6" s="1" t="s">
        <v>40</v>
      </c>
      <c r="B6" s="11" t="n">
        <f aca="false">'CTC Breakdown'!J5</f>
        <v>2000000</v>
      </c>
      <c r="C6" s="11" t="n">
        <f aca="false">'CTC Breakdown'!J6</f>
        <v>1000000</v>
      </c>
      <c r="D6" s="11" t="n">
        <f aca="false">'CTC Breakdown'!J7</f>
        <v>1643000</v>
      </c>
      <c r="E6" s="11" t="n">
        <f aca="false">'CTC Breakdown'!J14+'CTC Breakdown'!J15+'CTC Breakdown'!J16</f>
        <v>122800</v>
      </c>
      <c r="F6" s="11" t="n">
        <f aca="false">'CTC Breakdown'!J20+'CTC Breakdown'!J21+'CTC Breakdown'!J22</f>
        <v>1123900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2026-03-07T09:02:58Z</dcterms:created>
  <dc:creator>openpyxl</dc:creator>
  <dc:description/>
  <dc:language>en-US</dc:language>
  <cp:lastModifiedBy/>
  <dcterms:modified xsi:type="dcterms:W3CDTF">2026-03-07T09:05:54Z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