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ock Ledger" sheetId="1" state="visible" r:id="rId3"/>
    <sheet name="Reorder Intelligence" sheetId="2" state="visible" r:id="rId4"/>
    <sheet name="Sales Velocity" sheetId="3" state="visible" r:id="rId5"/>
    <sheet name="Dead Stock Report" sheetId="4" state="visible" r:id="rId6"/>
    <sheet name="Supplier Tracker" sheetId="5" state="visible" r:id="rId7"/>
    <sheet name="Dashboard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<sst xmlns="http://schemas.openxmlformats.org/spreadsheetml/2006/main" count="226" uniqueCount="174">
  <si>
    <t xml:space="preserve">D2C Inventory Management — Stock Ledger</t>
  </si>
  <si>
    <t xml:space="preserve">Product</t>
  </si>
  <si>
    <t xml:space="preserve">SKU</t>
  </si>
  <si>
    <t xml:space="preserve">Category</t>
  </si>
  <si>
    <t xml:space="preserve">Opening</t>
  </si>
  <si>
    <t xml:space="preserve">Purchases</t>
  </si>
  <si>
    <t xml:space="preserve">Sales</t>
  </si>
  <si>
    <t xml:space="preserve">Damaged</t>
  </si>
  <si>
    <t xml:space="preserve">Closing</t>
  </si>
  <si>
    <t xml:space="preserve">Unit Cost (₹)</t>
  </si>
  <si>
    <t xml:space="preserve">Inventory Value (₹)</t>
  </si>
  <si>
    <t xml:space="preserve">Product-001</t>
  </si>
  <si>
    <t xml:space="preserve">SKU-1000</t>
  </si>
  <si>
    <t xml:space="preserve">Skincare</t>
  </si>
  <si>
    <t xml:space="preserve">Product-002</t>
  </si>
  <si>
    <t xml:space="preserve">SKU-1001</t>
  </si>
  <si>
    <t xml:space="preserve">Haircare</t>
  </si>
  <si>
    <t xml:space="preserve">Product-003</t>
  </si>
  <si>
    <t xml:space="preserve">SKU-1002</t>
  </si>
  <si>
    <t xml:space="preserve">Supplements</t>
  </si>
  <si>
    <t xml:space="preserve">Product-004</t>
  </si>
  <si>
    <t xml:space="preserve">SKU-1003</t>
  </si>
  <si>
    <t xml:space="preserve">Snacks</t>
  </si>
  <si>
    <t xml:space="preserve">Product-005</t>
  </si>
  <si>
    <t xml:space="preserve">SKU-1004</t>
  </si>
  <si>
    <t xml:space="preserve">Beverages</t>
  </si>
  <si>
    <t xml:space="preserve">Product-006</t>
  </si>
  <si>
    <t xml:space="preserve">SKU-1005</t>
  </si>
  <si>
    <t xml:space="preserve">Accessories</t>
  </si>
  <si>
    <t xml:space="preserve">Product-007</t>
  </si>
  <si>
    <t xml:space="preserve">SKU-1006</t>
  </si>
  <si>
    <t xml:space="preserve">Personal Care</t>
  </si>
  <si>
    <t xml:space="preserve">Product-008</t>
  </si>
  <si>
    <t xml:space="preserve">SKU-1007</t>
  </si>
  <si>
    <t xml:space="preserve">Product-009</t>
  </si>
  <si>
    <t xml:space="preserve">SKU-1008</t>
  </si>
  <si>
    <t xml:space="preserve">Product-010</t>
  </si>
  <si>
    <t xml:space="preserve">SKU-1009</t>
  </si>
  <si>
    <t xml:space="preserve">Product-011</t>
  </si>
  <si>
    <t xml:space="preserve">SKU-1010</t>
  </si>
  <si>
    <t xml:space="preserve">Product-012</t>
  </si>
  <si>
    <t xml:space="preserve">SKU-1011</t>
  </si>
  <si>
    <t xml:space="preserve">Product-013</t>
  </si>
  <si>
    <t xml:space="preserve">SKU-1012</t>
  </si>
  <si>
    <t xml:space="preserve">Product-014</t>
  </si>
  <si>
    <t xml:space="preserve">SKU-1013</t>
  </si>
  <si>
    <t xml:space="preserve">Product-015</t>
  </si>
  <si>
    <t xml:space="preserve">SKU-1014</t>
  </si>
  <si>
    <t xml:space="preserve">Product-016</t>
  </si>
  <si>
    <t xml:space="preserve">SKU-1015</t>
  </si>
  <si>
    <t xml:space="preserve">Product-017</t>
  </si>
  <si>
    <t xml:space="preserve">SKU-1016</t>
  </si>
  <si>
    <t xml:space="preserve">Product-018</t>
  </si>
  <si>
    <t xml:space="preserve">SKU-1017</t>
  </si>
  <si>
    <t xml:space="preserve">Product-019</t>
  </si>
  <si>
    <t xml:space="preserve">SKU-1018</t>
  </si>
  <si>
    <t xml:space="preserve">Product-020</t>
  </si>
  <si>
    <t xml:space="preserve">SKU-1019</t>
  </si>
  <si>
    <t xml:space="preserve">Product-021</t>
  </si>
  <si>
    <t xml:space="preserve">SKU-1020</t>
  </si>
  <si>
    <t xml:space="preserve">Product-022</t>
  </si>
  <si>
    <t xml:space="preserve">SKU-1021</t>
  </si>
  <si>
    <t xml:space="preserve">Product-023</t>
  </si>
  <si>
    <t xml:space="preserve">SKU-1022</t>
  </si>
  <si>
    <t xml:space="preserve">Product-024</t>
  </si>
  <si>
    <t xml:space="preserve">SKU-1023</t>
  </si>
  <si>
    <t xml:space="preserve">Product-025</t>
  </si>
  <si>
    <t xml:space="preserve">SKU-1024</t>
  </si>
  <si>
    <t xml:space="preserve">Product-026</t>
  </si>
  <si>
    <t xml:space="preserve">SKU-1025</t>
  </si>
  <si>
    <t xml:space="preserve">Product-027</t>
  </si>
  <si>
    <t xml:space="preserve">SKU-1026</t>
  </si>
  <si>
    <t xml:space="preserve">Product-028</t>
  </si>
  <si>
    <t xml:space="preserve">SKU-1027</t>
  </si>
  <si>
    <t xml:space="preserve">Product-029</t>
  </si>
  <si>
    <t xml:space="preserve">SKU-1028</t>
  </si>
  <si>
    <t xml:space="preserve">Product-030</t>
  </si>
  <si>
    <t xml:space="preserve">SKU-1029</t>
  </si>
  <si>
    <t xml:space="preserve">Product-031</t>
  </si>
  <si>
    <t xml:space="preserve">SKU-1030</t>
  </si>
  <si>
    <t xml:space="preserve">Product-032</t>
  </si>
  <si>
    <t xml:space="preserve">SKU-1031</t>
  </si>
  <si>
    <t xml:space="preserve">Product-033</t>
  </si>
  <si>
    <t xml:space="preserve">SKU-1032</t>
  </si>
  <si>
    <t xml:space="preserve">Product-034</t>
  </si>
  <si>
    <t xml:space="preserve">SKU-1033</t>
  </si>
  <si>
    <t xml:space="preserve">Product-035</t>
  </si>
  <si>
    <t xml:space="preserve">SKU-1034</t>
  </si>
  <si>
    <t xml:space="preserve">Product-036</t>
  </si>
  <si>
    <t xml:space="preserve">SKU-1035</t>
  </si>
  <si>
    <t xml:space="preserve">Product-037</t>
  </si>
  <si>
    <t xml:space="preserve">SKU-1036</t>
  </si>
  <si>
    <t xml:space="preserve">Product-038</t>
  </si>
  <si>
    <t xml:space="preserve">SKU-1037</t>
  </si>
  <si>
    <t xml:space="preserve">Product-039</t>
  </si>
  <si>
    <t xml:space="preserve">SKU-1038</t>
  </si>
  <si>
    <t xml:space="preserve">Product-040</t>
  </si>
  <si>
    <t xml:space="preserve">SKU-1039</t>
  </si>
  <si>
    <t xml:space="preserve">Product-041</t>
  </si>
  <si>
    <t xml:space="preserve">SKU-1040</t>
  </si>
  <si>
    <t xml:space="preserve">Product-042</t>
  </si>
  <si>
    <t xml:space="preserve">SKU-1041</t>
  </si>
  <si>
    <t xml:space="preserve">Product-043</t>
  </si>
  <si>
    <t xml:space="preserve">SKU-1042</t>
  </si>
  <si>
    <t xml:space="preserve">Product-044</t>
  </si>
  <si>
    <t xml:space="preserve">SKU-1043</t>
  </si>
  <si>
    <t xml:space="preserve">Product-045</t>
  </si>
  <si>
    <t xml:space="preserve">SKU-1044</t>
  </si>
  <si>
    <t xml:space="preserve">Product-046</t>
  </si>
  <si>
    <t xml:space="preserve">SKU-1045</t>
  </si>
  <si>
    <t xml:space="preserve">Product-047</t>
  </si>
  <si>
    <t xml:space="preserve">SKU-1046</t>
  </si>
  <si>
    <t xml:space="preserve">Product-048</t>
  </si>
  <si>
    <t xml:space="preserve">SKU-1047</t>
  </si>
  <si>
    <t xml:space="preserve">Product-049</t>
  </si>
  <si>
    <t xml:space="preserve">SKU-1048</t>
  </si>
  <si>
    <t xml:space="preserve">Product-050</t>
  </si>
  <si>
    <t xml:space="preserve">SKU-1049</t>
  </si>
  <si>
    <t xml:space="preserve">Reorder Intelligence</t>
  </si>
  <si>
    <t xml:space="preserve">MOQ</t>
  </si>
  <si>
    <t xml:space="preserve">Lead Time (days)</t>
  </si>
  <si>
    <t xml:space="preserve">Avg Daily Sales</t>
  </si>
  <si>
    <t xml:space="preserve">Safety Stock</t>
  </si>
  <si>
    <t xml:space="preserve">Reorder Point</t>
  </si>
  <si>
    <t xml:space="preserve">Status</t>
  </si>
  <si>
    <t xml:space="preserve">Sales Velocity Analysis</t>
  </si>
  <si>
    <t xml:space="preserve">Monthly Sales</t>
  </si>
  <si>
    <t xml:space="preserve">Sell-Through %</t>
  </si>
  <si>
    <t xml:space="preserve">DOI Remaining</t>
  </si>
  <si>
    <t xml:space="preserve">Revenue/SKU (₹)</t>
  </si>
  <si>
    <t xml:space="preserve">Velocity</t>
  </si>
  <si>
    <t xml:space="preserve">Dead Stock Report</t>
  </si>
  <si>
    <t xml:space="preserve">Closing Stock</t>
  </si>
  <si>
    <t xml:space="preserve">Capital Locked (₹)</t>
  </si>
  <si>
    <t xml:space="preserve">Days Since Active</t>
  </si>
  <si>
    <t xml:space="preserve">Action</t>
  </si>
  <si>
    <t xml:space="preserve">Supplier Tracker</t>
  </si>
  <si>
    <t xml:space="preserve">Vendor</t>
  </si>
  <si>
    <t xml:space="preserve">Contact</t>
  </si>
  <si>
    <t xml:space="preserve">Cost Price Range</t>
  </si>
  <si>
    <t xml:space="preserve">Payment Terms</t>
  </si>
  <si>
    <t xml:space="preserve">Last Order</t>
  </si>
  <si>
    <t xml:space="preserve">Reliability</t>
  </si>
  <si>
    <t xml:space="preserve">Vendor Alpha</t>
  </si>
  <si>
    <t xml:space="preserve">9876543210</t>
  </si>
  <si>
    <t xml:space="preserve">₹100-500</t>
  </si>
  <si>
    <t xml:space="preserve">Net 30</t>
  </si>
  <si>
    <t xml:space="preserve">2026-02-15</t>
  </si>
  <si>
    <t xml:space="preserve">★★★★★</t>
  </si>
  <si>
    <t xml:space="preserve">Beta Supplies</t>
  </si>
  <si>
    <t xml:space="preserve">9876543211</t>
  </si>
  <si>
    <t xml:space="preserve">₹150-600</t>
  </si>
  <si>
    <t xml:space="preserve">Net 15</t>
  </si>
  <si>
    <t xml:space="preserve">2026-02-20</t>
  </si>
  <si>
    <t xml:space="preserve">★★★★</t>
  </si>
  <si>
    <t xml:space="preserve">Gamma Corp</t>
  </si>
  <si>
    <t xml:space="preserve">9876543212</t>
  </si>
  <si>
    <t xml:space="preserve">₹80-400</t>
  </si>
  <si>
    <t xml:space="preserve">Net 45</t>
  </si>
  <si>
    <t xml:space="preserve">2026-01-10</t>
  </si>
  <si>
    <t xml:space="preserve">★★★</t>
  </si>
  <si>
    <t xml:space="preserve">Delta Trading</t>
  </si>
  <si>
    <t xml:space="preserve">9876543213</t>
  </si>
  <si>
    <t xml:space="preserve">₹200-800</t>
  </si>
  <si>
    <t xml:space="preserve">COD</t>
  </si>
  <si>
    <t xml:space="preserve">2026-02-28</t>
  </si>
  <si>
    <t xml:space="preserve">Epsilon Mfg</t>
  </si>
  <si>
    <t xml:space="preserve">9876543214</t>
  </si>
  <si>
    <t xml:space="preserve">₹120-550</t>
  </si>
  <si>
    <t xml:space="preserve">2026-03-01</t>
  </si>
  <si>
    <t xml:space="preserve">Inventory Health Dashboard</t>
  </si>
  <si>
    <t xml:space="preserve">Total Inventory Value (₹)</t>
  </si>
  <si>
    <t xml:space="preserve">Stockout Risk Items</t>
  </si>
  <si>
    <t xml:space="preserve">Dead Stock Items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</si>
</sst>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"/>
    <numFmt numFmtId="167" formatCode="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333333"/>
      <name val="Arial"/>
      <family val="0"/>
      <charset val="1"/>
    </font>
    <font>
      <b val="true"/>
      <sz val="12"/>
      <color rgb="FF3F51B5"/>
      <name val="Arial"/>
      <family val="0"/>
      <charset val="1"/>
    </font>
    <font>
      <b val="true"/>
      <sz val="14"/>
      <color rgb="FF2D6A4F"/>
      <name val="Arial"/>
      <family val="0"/>
      <charset val="1"/>
    </font>
    <font>
      <b val="true"/>
      <sz val="12"/>
      <color rgb="FFFF0000"/>
      <name val="Arial"/>
      <family val="0"/>
      <charset val="1"/>
    </font>
    <font>
      <b val="true"/>
      <sz val="9"/>
      <color rgb="FFFF0000"/>
      <name val="Arial"/>
      <family val="0"/>
      <charset val="1"/>
    </font>
    <font>
      <b val="true"/>
      <sz val="9"/>
      <color rgb="FF33333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F51B5"/>
        <bgColor rgb="FF666699"/>
      </patternFill>
    </fill>
    <fill>
      <patternFill patternType="solid">
        <fgColor rgb="FFCC3333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CCCCC"/>
      <rgbColor rgb="FF808080"/>
      <rgbColor rgb="FF9999FF"/>
      <rgbColor rgb="FFCC3333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F51B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0" width="1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customFormat="false" ht="15" hidden="false" customHeight="false" outlineLevel="0" collapsed="false">
      <c r="A4" s="3" t="s">
        <v>11</v>
      </c>
      <c r="B4" s="4" t="s">
        <v>12</v>
      </c>
      <c r="C4" s="4" t="s">
        <v>13</v>
      </c>
      <c r="D4" s="3" t="n">
        <v>480</v>
      </c>
      <c r="E4" s="3" t="n">
        <v>224</v>
      </c>
      <c r="F4" s="3" t="n">
        <v>70</v>
      </c>
      <c r="G4" s="3" t="n">
        <v>4</v>
      </c>
      <c r="H4" s="3" t="n">
        <f aca="false">D4+E4-F4-G4</f>
        <v>630</v>
      </c>
      <c r="I4" s="3" t="n">
        <v>235</v>
      </c>
      <c r="J4" s="3" t="n">
        <f aca="false">H4*I4</f>
        <v>148050</v>
      </c>
    </row>
    <row r="5" customFormat="false" ht="15" hidden="false" customHeight="false" outlineLevel="0" collapsed="false">
      <c r="A5" s="3" t="s">
        <v>14</v>
      </c>
      <c r="B5" s="4" t="s">
        <v>15</v>
      </c>
      <c r="C5" s="4" t="s">
        <v>16</v>
      </c>
      <c r="D5" s="3" t="n">
        <v>140</v>
      </c>
      <c r="E5" s="3" t="n">
        <v>109</v>
      </c>
      <c r="F5" s="3" t="n">
        <v>97</v>
      </c>
      <c r="G5" s="3" t="n">
        <v>5</v>
      </c>
      <c r="H5" s="3" t="n">
        <f aca="false">D5+E5-F5-G5</f>
        <v>147</v>
      </c>
      <c r="I5" s="3" t="n">
        <v>713</v>
      </c>
      <c r="J5" s="3" t="n">
        <f aca="false">H5*I5</f>
        <v>104811</v>
      </c>
    </row>
    <row r="6" customFormat="false" ht="15" hidden="false" customHeight="false" outlineLevel="0" collapsed="false">
      <c r="A6" s="3" t="s">
        <v>17</v>
      </c>
      <c r="B6" s="4" t="s">
        <v>18</v>
      </c>
      <c r="C6" s="4" t="s">
        <v>19</v>
      </c>
      <c r="D6" s="3" t="n">
        <v>159</v>
      </c>
      <c r="E6" s="3" t="n">
        <v>51</v>
      </c>
      <c r="F6" s="3" t="n">
        <v>144</v>
      </c>
      <c r="G6" s="3" t="n">
        <v>2</v>
      </c>
      <c r="H6" s="3" t="n">
        <f aca="false">D6+E6-F6-G6</f>
        <v>64</v>
      </c>
      <c r="I6" s="3" t="n">
        <v>102</v>
      </c>
      <c r="J6" s="3" t="n">
        <f aca="false">H6*I6</f>
        <v>6528</v>
      </c>
    </row>
    <row r="7" customFormat="false" ht="15" hidden="false" customHeight="false" outlineLevel="0" collapsed="false">
      <c r="A7" s="3" t="s">
        <v>20</v>
      </c>
      <c r="B7" s="4" t="s">
        <v>21</v>
      </c>
      <c r="C7" s="4" t="s">
        <v>22</v>
      </c>
      <c r="D7" s="3" t="n">
        <v>106</v>
      </c>
      <c r="E7" s="3" t="n">
        <v>167</v>
      </c>
      <c r="F7" s="3" t="n">
        <v>137</v>
      </c>
      <c r="G7" s="3" t="n">
        <v>3</v>
      </c>
      <c r="H7" s="3" t="n">
        <f aca="false">D7+E7-F7-G7</f>
        <v>133</v>
      </c>
      <c r="I7" s="3" t="n">
        <v>158</v>
      </c>
      <c r="J7" s="3" t="n">
        <f aca="false">H7*I7</f>
        <v>21014</v>
      </c>
    </row>
    <row r="8" customFormat="false" ht="15" hidden="false" customHeight="false" outlineLevel="0" collapsed="false">
      <c r="A8" s="3" t="s">
        <v>23</v>
      </c>
      <c r="B8" s="4" t="s">
        <v>24</v>
      </c>
      <c r="C8" s="4" t="s">
        <v>25</v>
      </c>
      <c r="D8" s="3" t="n">
        <v>215</v>
      </c>
      <c r="E8" s="3" t="n">
        <v>136</v>
      </c>
      <c r="F8" s="3" t="n">
        <v>103</v>
      </c>
      <c r="G8" s="3" t="n">
        <v>9</v>
      </c>
      <c r="H8" s="3" t="n">
        <f aca="false">D8+E8-F8-G8</f>
        <v>239</v>
      </c>
      <c r="I8" s="3" t="n">
        <v>458</v>
      </c>
      <c r="J8" s="3" t="n">
        <f aca="false">H8*I8</f>
        <v>109462</v>
      </c>
    </row>
    <row r="9" customFormat="false" ht="15" hidden="false" customHeight="false" outlineLevel="0" collapsed="false">
      <c r="A9" s="3" t="s">
        <v>26</v>
      </c>
      <c r="B9" s="4" t="s">
        <v>27</v>
      </c>
      <c r="C9" s="4" t="s">
        <v>28</v>
      </c>
      <c r="D9" s="3" t="n">
        <v>190</v>
      </c>
      <c r="E9" s="3" t="n">
        <v>191</v>
      </c>
      <c r="F9" s="3" t="n">
        <v>83</v>
      </c>
      <c r="G9" s="3" t="n">
        <v>5</v>
      </c>
      <c r="H9" s="3" t="n">
        <f aca="false">D9+E9-F9-G9</f>
        <v>293</v>
      </c>
      <c r="I9" s="3" t="n">
        <v>358</v>
      </c>
      <c r="J9" s="3" t="n">
        <f aca="false">H9*I9</f>
        <v>104894</v>
      </c>
    </row>
    <row r="10" customFormat="false" ht="15" hidden="false" customHeight="false" outlineLevel="0" collapsed="false">
      <c r="A10" s="3" t="s">
        <v>29</v>
      </c>
      <c r="B10" s="4" t="s">
        <v>30</v>
      </c>
      <c r="C10" s="4" t="s">
        <v>31</v>
      </c>
      <c r="D10" s="3" t="n">
        <v>475</v>
      </c>
      <c r="E10" s="3" t="n">
        <v>235</v>
      </c>
      <c r="F10" s="3" t="n">
        <v>67</v>
      </c>
      <c r="G10" s="3" t="n">
        <v>3</v>
      </c>
      <c r="H10" s="3" t="n">
        <f aca="false">D10+E10-F10-G10</f>
        <v>640</v>
      </c>
      <c r="I10" s="3" t="n">
        <v>501</v>
      </c>
      <c r="J10" s="3" t="n">
        <f aca="false">H10*I10</f>
        <v>320640</v>
      </c>
    </row>
    <row r="11" customFormat="false" ht="15" hidden="false" customHeight="false" outlineLevel="0" collapsed="false">
      <c r="A11" s="3" t="s">
        <v>32</v>
      </c>
      <c r="B11" s="4" t="s">
        <v>33</v>
      </c>
      <c r="C11" s="4" t="s">
        <v>13</v>
      </c>
      <c r="D11" s="3" t="n">
        <v>449</v>
      </c>
      <c r="E11" s="3" t="n">
        <v>182</v>
      </c>
      <c r="F11" s="3" t="n">
        <v>49</v>
      </c>
      <c r="G11" s="3" t="n">
        <v>0</v>
      </c>
      <c r="H11" s="3" t="n">
        <f aca="false">D11+E11-F11-G11</f>
        <v>582</v>
      </c>
      <c r="I11" s="3" t="n">
        <v>724</v>
      </c>
      <c r="J11" s="3" t="n">
        <f aca="false">H11*I11</f>
        <v>421368</v>
      </c>
    </row>
    <row r="12" customFormat="false" ht="15" hidden="false" customHeight="false" outlineLevel="0" collapsed="false">
      <c r="A12" s="3" t="s">
        <v>34</v>
      </c>
      <c r="B12" s="4" t="s">
        <v>35</v>
      </c>
      <c r="C12" s="4" t="s">
        <v>16</v>
      </c>
      <c r="D12" s="3" t="n">
        <v>316</v>
      </c>
      <c r="E12" s="3" t="n">
        <v>51</v>
      </c>
      <c r="F12" s="3" t="n">
        <v>77</v>
      </c>
      <c r="G12" s="3" t="n">
        <v>8</v>
      </c>
      <c r="H12" s="3" t="n">
        <f aca="false">D12+E12-F12-G12</f>
        <v>282</v>
      </c>
      <c r="I12" s="3" t="n">
        <v>385</v>
      </c>
      <c r="J12" s="3" t="n">
        <f aca="false">H12*I12</f>
        <v>108570</v>
      </c>
    </row>
    <row r="13" customFormat="false" ht="15" hidden="false" customHeight="false" outlineLevel="0" collapsed="false">
      <c r="A13" s="3" t="s">
        <v>36</v>
      </c>
      <c r="B13" s="4" t="s">
        <v>37</v>
      </c>
      <c r="C13" s="4" t="s">
        <v>19</v>
      </c>
      <c r="D13" s="3" t="n">
        <v>106</v>
      </c>
      <c r="E13" s="3" t="n">
        <v>264</v>
      </c>
      <c r="F13" s="3" t="n">
        <v>68</v>
      </c>
      <c r="G13" s="3" t="n">
        <v>0</v>
      </c>
      <c r="H13" s="3" t="n">
        <f aca="false">D13+E13-F13-G13</f>
        <v>302</v>
      </c>
      <c r="I13" s="3" t="n">
        <v>641</v>
      </c>
      <c r="J13" s="3" t="n">
        <f aca="false">H13*I13</f>
        <v>193582</v>
      </c>
    </row>
    <row r="14" customFormat="false" ht="15" hidden="false" customHeight="false" outlineLevel="0" collapsed="false">
      <c r="A14" s="3" t="s">
        <v>38</v>
      </c>
      <c r="B14" s="4" t="s">
        <v>39</v>
      </c>
      <c r="C14" s="4" t="s">
        <v>22</v>
      </c>
      <c r="D14" s="3" t="n">
        <v>422</v>
      </c>
      <c r="E14" s="3" t="n">
        <v>210</v>
      </c>
      <c r="F14" s="3" t="n">
        <v>100</v>
      </c>
      <c r="G14" s="3" t="n">
        <v>0</v>
      </c>
      <c r="H14" s="3" t="n">
        <f aca="false">D14+E14-F14-G14</f>
        <v>532</v>
      </c>
      <c r="I14" s="3" t="n">
        <v>280</v>
      </c>
      <c r="J14" s="3" t="n">
        <f aca="false">H14*I14</f>
        <v>148960</v>
      </c>
    </row>
    <row r="15" customFormat="false" ht="15" hidden="false" customHeight="false" outlineLevel="0" collapsed="false">
      <c r="A15" s="3" t="s">
        <v>40</v>
      </c>
      <c r="B15" s="4" t="s">
        <v>41</v>
      </c>
      <c r="C15" s="4" t="s">
        <v>25</v>
      </c>
      <c r="D15" s="3" t="n">
        <v>470</v>
      </c>
      <c r="E15" s="3" t="n">
        <v>208</v>
      </c>
      <c r="F15" s="3" t="n">
        <v>132</v>
      </c>
      <c r="G15" s="3" t="n">
        <v>1</v>
      </c>
      <c r="H15" s="3" t="n">
        <f aca="false">D15+E15-F15-G15</f>
        <v>545</v>
      </c>
      <c r="I15" s="3" t="n">
        <v>495</v>
      </c>
      <c r="J15" s="3" t="n">
        <f aca="false">H15*I15</f>
        <v>269775</v>
      </c>
    </row>
    <row r="16" customFormat="false" ht="15" hidden="false" customHeight="false" outlineLevel="0" collapsed="false">
      <c r="A16" s="3" t="s">
        <v>42</v>
      </c>
      <c r="B16" s="4" t="s">
        <v>43</v>
      </c>
      <c r="C16" s="4" t="s">
        <v>28</v>
      </c>
      <c r="D16" s="3" t="n">
        <v>156</v>
      </c>
      <c r="E16" s="3" t="n">
        <v>242</v>
      </c>
      <c r="F16" s="3" t="n">
        <v>71</v>
      </c>
      <c r="G16" s="3" t="n">
        <v>5</v>
      </c>
      <c r="H16" s="3" t="n">
        <f aca="false">D16+E16-F16-G16</f>
        <v>322</v>
      </c>
      <c r="I16" s="3" t="n">
        <v>713</v>
      </c>
      <c r="J16" s="3" t="n">
        <f aca="false">H16*I16</f>
        <v>229586</v>
      </c>
    </row>
    <row r="17" customFormat="false" ht="15" hidden="false" customHeight="false" outlineLevel="0" collapsed="false">
      <c r="A17" s="3" t="s">
        <v>44</v>
      </c>
      <c r="B17" s="4" t="s">
        <v>45</v>
      </c>
      <c r="C17" s="4" t="s">
        <v>31</v>
      </c>
      <c r="D17" s="3" t="n">
        <v>347</v>
      </c>
      <c r="E17" s="3" t="n">
        <v>261</v>
      </c>
      <c r="F17" s="3" t="n">
        <v>68</v>
      </c>
      <c r="G17" s="3" t="n">
        <v>2</v>
      </c>
      <c r="H17" s="3" t="n">
        <f aca="false">D17+E17-F17-G17</f>
        <v>538</v>
      </c>
      <c r="I17" s="3" t="n">
        <v>511</v>
      </c>
      <c r="J17" s="3" t="n">
        <f aca="false">H17*I17</f>
        <v>274918</v>
      </c>
    </row>
    <row r="18" customFormat="false" ht="15" hidden="false" customHeight="false" outlineLevel="0" collapsed="false">
      <c r="A18" s="3" t="s">
        <v>46</v>
      </c>
      <c r="B18" s="4" t="s">
        <v>47</v>
      </c>
      <c r="C18" s="4" t="s">
        <v>13</v>
      </c>
      <c r="D18" s="3" t="n">
        <v>436</v>
      </c>
      <c r="E18" s="3" t="n">
        <v>141</v>
      </c>
      <c r="F18" s="3" t="n">
        <v>85</v>
      </c>
      <c r="G18" s="3" t="n">
        <v>8</v>
      </c>
      <c r="H18" s="3" t="n">
        <f aca="false">D18+E18-F18-G18</f>
        <v>484</v>
      </c>
      <c r="I18" s="3" t="n">
        <v>276</v>
      </c>
      <c r="J18" s="3" t="n">
        <f aca="false">H18*I18</f>
        <v>133584</v>
      </c>
    </row>
    <row r="19" customFormat="false" ht="15" hidden="false" customHeight="false" outlineLevel="0" collapsed="false">
      <c r="A19" s="3" t="s">
        <v>48</v>
      </c>
      <c r="B19" s="4" t="s">
        <v>49</v>
      </c>
      <c r="C19" s="4" t="s">
        <v>16</v>
      </c>
      <c r="D19" s="3" t="n">
        <v>116</v>
      </c>
      <c r="E19" s="3" t="n">
        <v>290</v>
      </c>
      <c r="F19" s="3" t="n">
        <v>128</v>
      </c>
      <c r="G19" s="3" t="n">
        <v>6</v>
      </c>
      <c r="H19" s="3" t="n">
        <f aca="false">D19+E19-F19-G19</f>
        <v>272</v>
      </c>
      <c r="I19" s="3" t="n">
        <v>357</v>
      </c>
      <c r="J19" s="3" t="n">
        <f aca="false">H19*I19</f>
        <v>97104</v>
      </c>
    </row>
    <row r="20" customFormat="false" ht="15" hidden="false" customHeight="false" outlineLevel="0" collapsed="false">
      <c r="A20" s="3" t="s">
        <v>50</v>
      </c>
      <c r="B20" s="4" t="s">
        <v>51</v>
      </c>
      <c r="C20" s="4" t="s">
        <v>19</v>
      </c>
      <c r="D20" s="3" t="n">
        <v>157</v>
      </c>
      <c r="E20" s="3" t="n">
        <v>248</v>
      </c>
      <c r="F20" s="3" t="n">
        <v>68</v>
      </c>
      <c r="G20" s="3" t="n">
        <v>8</v>
      </c>
      <c r="H20" s="3" t="n">
        <f aca="false">D20+E20-F20-G20</f>
        <v>329</v>
      </c>
      <c r="I20" s="3" t="n">
        <v>405</v>
      </c>
      <c r="J20" s="3" t="n">
        <f aca="false">H20*I20</f>
        <v>133245</v>
      </c>
    </row>
    <row r="21" customFormat="false" ht="15" hidden="false" customHeight="false" outlineLevel="0" collapsed="false">
      <c r="A21" s="3" t="s">
        <v>52</v>
      </c>
      <c r="B21" s="4" t="s">
        <v>53</v>
      </c>
      <c r="C21" s="4" t="s">
        <v>22</v>
      </c>
      <c r="D21" s="3" t="n">
        <v>293</v>
      </c>
      <c r="E21" s="3" t="n">
        <v>259</v>
      </c>
      <c r="F21" s="3" t="n">
        <v>94</v>
      </c>
      <c r="G21" s="3" t="n">
        <v>3</v>
      </c>
      <c r="H21" s="3" t="n">
        <f aca="false">D21+E21-F21-G21</f>
        <v>455</v>
      </c>
      <c r="I21" s="3" t="n">
        <v>430</v>
      </c>
      <c r="J21" s="3" t="n">
        <f aca="false">H21*I21</f>
        <v>195650</v>
      </c>
    </row>
    <row r="22" customFormat="false" ht="15" hidden="false" customHeight="false" outlineLevel="0" collapsed="false">
      <c r="A22" s="3" t="s">
        <v>54</v>
      </c>
      <c r="B22" s="4" t="s">
        <v>55</v>
      </c>
      <c r="C22" s="4" t="s">
        <v>25</v>
      </c>
      <c r="D22" s="3" t="n">
        <v>465</v>
      </c>
      <c r="E22" s="3" t="n">
        <v>50</v>
      </c>
      <c r="F22" s="3" t="n">
        <v>113</v>
      </c>
      <c r="G22" s="3" t="n">
        <v>5</v>
      </c>
      <c r="H22" s="3" t="n">
        <f aca="false">D22+E22-F22-G22</f>
        <v>397</v>
      </c>
      <c r="I22" s="3" t="n">
        <v>786</v>
      </c>
      <c r="J22" s="3" t="n">
        <f aca="false">H22*I22</f>
        <v>312042</v>
      </c>
    </row>
    <row r="23" customFormat="false" ht="15" hidden="false" customHeight="false" outlineLevel="0" collapsed="false">
      <c r="A23" s="3" t="s">
        <v>56</v>
      </c>
      <c r="B23" s="4" t="s">
        <v>57</v>
      </c>
      <c r="C23" s="4" t="s">
        <v>28</v>
      </c>
      <c r="D23" s="3" t="n">
        <v>424</v>
      </c>
      <c r="E23" s="3" t="n">
        <v>136</v>
      </c>
      <c r="F23" s="3" t="n">
        <v>135</v>
      </c>
      <c r="G23" s="3" t="n">
        <v>0</v>
      </c>
      <c r="H23" s="3" t="n">
        <f aca="false">D23+E23-F23-G23</f>
        <v>425</v>
      </c>
      <c r="I23" s="3" t="n">
        <v>120</v>
      </c>
      <c r="J23" s="3" t="n">
        <f aca="false">H23*I23</f>
        <v>51000</v>
      </c>
    </row>
    <row r="24" customFormat="false" ht="15" hidden="false" customHeight="false" outlineLevel="0" collapsed="false">
      <c r="A24" s="3" t="s">
        <v>58</v>
      </c>
      <c r="B24" s="4" t="s">
        <v>59</v>
      </c>
      <c r="C24" s="4" t="s">
        <v>31</v>
      </c>
      <c r="D24" s="3" t="n">
        <v>132</v>
      </c>
      <c r="E24" s="3" t="n">
        <v>233</v>
      </c>
      <c r="F24" s="3" t="n">
        <v>27</v>
      </c>
      <c r="G24" s="3" t="n">
        <v>9</v>
      </c>
      <c r="H24" s="3" t="n">
        <f aca="false">D24+E24-F24-G24</f>
        <v>329</v>
      </c>
      <c r="I24" s="3" t="n">
        <v>694</v>
      </c>
      <c r="J24" s="3" t="n">
        <f aca="false">H24*I24</f>
        <v>228326</v>
      </c>
    </row>
    <row r="25" customFormat="false" ht="15" hidden="false" customHeight="false" outlineLevel="0" collapsed="false">
      <c r="A25" s="3" t="s">
        <v>60</v>
      </c>
      <c r="B25" s="4" t="s">
        <v>61</v>
      </c>
      <c r="C25" s="4" t="s">
        <v>13</v>
      </c>
      <c r="D25" s="3" t="n">
        <v>467</v>
      </c>
      <c r="E25" s="3" t="n">
        <v>276</v>
      </c>
      <c r="F25" s="3" t="n">
        <v>34</v>
      </c>
      <c r="G25" s="3" t="n">
        <v>5</v>
      </c>
      <c r="H25" s="3" t="n">
        <f aca="false">D25+E25-F25-G25</f>
        <v>704</v>
      </c>
      <c r="I25" s="3" t="n">
        <v>256</v>
      </c>
      <c r="J25" s="3" t="n">
        <f aca="false">H25*I25</f>
        <v>180224</v>
      </c>
    </row>
    <row r="26" customFormat="false" ht="15" hidden="false" customHeight="false" outlineLevel="0" collapsed="false">
      <c r="A26" s="3" t="s">
        <v>62</v>
      </c>
      <c r="B26" s="4" t="s">
        <v>63</v>
      </c>
      <c r="C26" s="4" t="s">
        <v>16</v>
      </c>
      <c r="D26" s="3" t="n">
        <v>153</v>
      </c>
      <c r="E26" s="3" t="n">
        <v>116</v>
      </c>
      <c r="F26" s="3" t="n">
        <v>69</v>
      </c>
      <c r="G26" s="3" t="n">
        <v>1</v>
      </c>
      <c r="H26" s="3" t="n">
        <f aca="false">D26+E26-F26-G26</f>
        <v>199</v>
      </c>
      <c r="I26" s="3" t="n">
        <v>510</v>
      </c>
      <c r="J26" s="3" t="n">
        <f aca="false">H26*I26</f>
        <v>101490</v>
      </c>
    </row>
    <row r="27" customFormat="false" ht="15" hidden="false" customHeight="false" outlineLevel="0" collapsed="false">
      <c r="A27" s="3" t="s">
        <v>64</v>
      </c>
      <c r="B27" s="4" t="s">
        <v>65</v>
      </c>
      <c r="C27" s="4" t="s">
        <v>19</v>
      </c>
      <c r="D27" s="3" t="n">
        <v>155</v>
      </c>
      <c r="E27" s="3" t="n">
        <v>244</v>
      </c>
      <c r="F27" s="3" t="n">
        <v>71</v>
      </c>
      <c r="G27" s="3" t="n">
        <v>5</v>
      </c>
      <c r="H27" s="3" t="n">
        <f aca="false">D27+E27-F27-G27</f>
        <v>323</v>
      </c>
      <c r="I27" s="3" t="n">
        <v>693</v>
      </c>
      <c r="J27" s="3" t="n">
        <f aca="false">H27*I27</f>
        <v>223839</v>
      </c>
    </row>
    <row r="28" customFormat="false" ht="15" hidden="false" customHeight="false" outlineLevel="0" collapsed="false">
      <c r="A28" s="3" t="s">
        <v>66</v>
      </c>
      <c r="B28" s="4" t="s">
        <v>67</v>
      </c>
      <c r="C28" s="4" t="s">
        <v>22</v>
      </c>
      <c r="D28" s="3" t="n">
        <v>165</v>
      </c>
      <c r="E28" s="3" t="n">
        <v>162</v>
      </c>
      <c r="F28" s="3" t="n">
        <v>24</v>
      </c>
      <c r="G28" s="3" t="n">
        <v>7</v>
      </c>
      <c r="H28" s="3" t="n">
        <f aca="false">D28+E28-F28-G28</f>
        <v>296</v>
      </c>
      <c r="I28" s="3" t="n">
        <v>456</v>
      </c>
      <c r="J28" s="3" t="n">
        <f aca="false">H28*I28</f>
        <v>134976</v>
      </c>
    </row>
    <row r="29" customFormat="false" ht="15" hidden="false" customHeight="false" outlineLevel="0" collapsed="false">
      <c r="A29" s="3" t="s">
        <v>68</v>
      </c>
      <c r="B29" s="4" t="s">
        <v>69</v>
      </c>
      <c r="C29" s="4" t="s">
        <v>25</v>
      </c>
      <c r="D29" s="3" t="n">
        <v>162</v>
      </c>
      <c r="E29" s="3" t="n">
        <v>79</v>
      </c>
      <c r="F29" s="3" t="n">
        <v>120</v>
      </c>
      <c r="G29" s="3" t="n">
        <v>1</v>
      </c>
      <c r="H29" s="3" t="n">
        <f aca="false">D29+E29-F29-G29</f>
        <v>120</v>
      </c>
      <c r="I29" s="3" t="n">
        <v>195</v>
      </c>
      <c r="J29" s="3" t="n">
        <f aca="false">H29*I29</f>
        <v>23400</v>
      </c>
    </row>
    <row r="30" customFormat="false" ht="15" hidden="false" customHeight="false" outlineLevel="0" collapsed="false">
      <c r="A30" s="3" t="s">
        <v>70</v>
      </c>
      <c r="B30" s="4" t="s">
        <v>71</v>
      </c>
      <c r="C30" s="4" t="s">
        <v>28</v>
      </c>
      <c r="D30" s="3" t="n">
        <v>190</v>
      </c>
      <c r="E30" s="3" t="n">
        <v>93</v>
      </c>
      <c r="F30" s="3" t="n">
        <v>148</v>
      </c>
      <c r="G30" s="3" t="n">
        <v>8</v>
      </c>
      <c r="H30" s="3" t="n">
        <f aca="false">D30+E30-F30-G30</f>
        <v>127</v>
      </c>
      <c r="I30" s="3" t="n">
        <v>713</v>
      </c>
      <c r="J30" s="3" t="n">
        <f aca="false">H30*I30</f>
        <v>90551</v>
      </c>
    </row>
    <row r="31" customFormat="false" ht="15" hidden="false" customHeight="false" outlineLevel="0" collapsed="false">
      <c r="A31" s="3" t="s">
        <v>72</v>
      </c>
      <c r="B31" s="4" t="s">
        <v>73</v>
      </c>
      <c r="C31" s="4" t="s">
        <v>31</v>
      </c>
      <c r="D31" s="3" t="n">
        <v>167</v>
      </c>
      <c r="E31" s="3" t="n">
        <v>226</v>
      </c>
      <c r="F31" s="3" t="n">
        <v>73</v>
      </c>
      <c r="G31" s="3" t="n">
        <v>5</v>
      </c>
      <c r="H31" s="3" t="n">
        <f aca="false">D31+E31-F31-G31</f>
        <v>315</v>
      </c>
      <c r="I31" s="3" t="n">
        <v>685</v>
      </c>
      <c r="J31" s="3" t="n">
        <f aca="false">H31*I31</f>
        <v>215775</v>
      </c>
    </row>
    <row r="32" customFormat="false" ht="15" hidden="false" customHeight="false" outlineLevel="0" collapsed="false">
      <c r="A32" s="3" t="s">
        <v>74</v>
      </c>
      <c r="B32" s="4" t="s">
        <v>75</v>
      </c>
      <c r="C32" s="4" t="s">
        <v>13</v>
      </c>
      <c r="D32" s="3" t="n">
        <v>415</v>
      </c>
      <c r="E32" s="3" t="n">
        <v>258</v>
      </c>
      <c r="F32" s="3" t="n">
        <v>103</v>
      </c>
      <c r="G32" s="3" t="n">
        <v>3</v>
      </c>
      <c r="H32" s="3" t="n">
        <f aca="false">D32+E32-F32-G32</f>
        <v>567</v>
      </c>
      <c r="I32" s="3" t="n">
        <v>739</v>
      </c>
      <c r="J32" s="3" t="n">
        <f aca="false">H32*I32</f>
        <v>419013</v>
      </c>
    </row>
    <row r="33" customFormat="false" ht="15" hidden="false" customHeight="false" outlineLevel="0" collapsed="false">
      <c r="A33" s="3" t="s">
        <v>76</v>
      </c>
      <c r="B33" s="4" t="s">
        <v>77</v>
      </c>
      <c r="C33" s="4" t="s">
        <v>16</v>
      </c>
      <c r="D33" s="3" t="n">
        <v>456</v>
      </c>
      <c r="E33" s="3" t="n">
        <v>282</v>
      </c>
      <c r="F33" s="3" t="n">
        <v>74</v>
      </c>
      <c r="G33" s="3" t="n">
        <v>5</v>
      </c>
      <c r="H33" s="3" t="n">
        <f aca="false">D33+E33-F33-G33</f>
        <v>659</v>
      </c>
      <c r="I33" s="3" t="n">
        <v>284</v>
      </c>
      <c r="J33" s="3" t="n">
        <f aca="false">H33*I33</f>
        <v>187156</v>
      </c>
    </row>
    <row r="34" customFormat="false" ht="15" hidden="false" customHeight="false" outlineLevel="0" collapsed="false">
      <c r="A34" s="3" t="s">
        <v>78</v>
      </c>
      <c r="B34" s="4" t="s">
        <v>79</v>
      </c>
      <c r="C34" s="4" t="s">
        <v>19</v>
      </c>
      <c r="D34" s="3" t="n">
        <v>173</v>
      </c>
      <c r="E34" s="3" t="n">
        <v>101</v>
      </c>
      <c r="F34" s="3" t="n">
        <v>144</v>
      </c>
      <c r="G34" s="3" t="n">
        <v>4</v>
      </c>
      <c r="H34" s="3" t="n">
        <f aca="false">D34+E34-F34-G34</f>
        <v>126</v>
      </c>
      <c r="I34" s="3" t="n">
        <v>263</v>
      </c>
      <c r="J34" s="3" t="n">
        <f aca="false">H34*I34</f>
        <v>33138</v>
      </c>
    </row>
    <row r="35" customFormat="false" ht="15" hidden="false" customHeight="false" outlineLevel="0" collapsed="false">
      <c r="A35" s="3" t="s">
        <v>80</v>
      </c>
      <c r="B35" s="4" t="s">
        <v>81</v>
      </c>
      <c r="C35" s="4" t="s">
        <v>22</v>
      </c>
      <c r="D35" s="3" t="n">
        <v>409</v>
      </c>
      <c r="E35" s="3" t="n">
        <v>257</v>
      </c>
      <c r="F35" s="3" t="n">
        <v>72</v>
      </c>
      <c r="G35" s="3" t="n">
        <v>7</v>
      </c>
      <c r="H35" s="3" t="n">
        <f aca="false">D35+E35-F35-G35</f>
        <v>587</v>
      </c>
      <c r="I35" s="3" t="n">
        <v>433</v>
      </c>
      <c r="J35" s="3" t="n">
        <f aca="false">H35*I35</f>
        <v>254171</v>
      </c>
    </row>
    <row r="36" customFormat="false" ht="15" hidden="false" customHeight="false" outlineLevel="0" collapsed="false">
      <c r="A36" s="3" t="s">
        <v>82</v>
      </c>
      <c r="B36" s="4" t="s">
        <v>83</v>
      </c>
      <c r="C36" s="4" t="s">
        <v>25</v>
      </c>
      <c r="D36" s="3" t="n">
        <v>264</v>
      </c>
      <c r="E36" s="3" t="n">
        <v>146</v>
      </c>
      <c r="F36" s="3" t="n">
        <v>138</v>
      </c>
      <c r="G36" s="3" t="n">
        <v>9</v>
      </c>
      <c r="H36" s="3" t="n">
        <f aca="false">D36+E36-F36-G36</f>
        <v>263</v>
      </c>
      <c r="I36" s="3" t="n">
        <v>396</v>
      </c>
      <c r="J36" s="3" t="n">
        <f aca="false">H36*I36</f>
        <v>104148</v>
      </c>
    </row>
    <row r="37" customFormat="false" ht="15" hidden="false" customHeight="false" outlineLevel="0" collapsed="false">
      <c r="A37" s="3" t="s">
        <v>84</v>
      </c>
      <c r="B37" s="4" t="s">
        <v>85</v>
      </c>
      <c r="C37" s="4" t="s">
        <v>28</v>
      </c>
      <c r="D37" s="3" t="n">
        <v>337</v>
      </c>
      <c r="E37" s="3" t="n">
        <v>114</v>
      </c>
      <c r="F37" s="3" t="n">
        <v>48</v>
      </c>
      <c r="G37" s="3" t="n">
        <v>4</v>
      </c>
      <c r="H37" s="3" t="n">
        <f aca="false">D37+E37-F37-G37</f>
        <v>399</v>
      </c>
      <c r="I37" s="3" t="n">
        <v>681</v>
      </c>
      <c r="J37" s="3" t="n">
        <f aca="false">H37*I37</f>
        <v>271719</v>
      </c>
    </row>
    <row r="38" customFormat="false" ht="15" hidden="false" customHeight="false" outlineLevel="0" collapsed="false">
      <c r="A38" s="3" t="s">
        <v>86</v>
      </c>
      <c r="B38" s="4" t="s">
        <v>87</v>
      </c>
      <c r="C38" s="4" t="s">
        <v>31</v>
      </c>
      <c r="D38" s="3" t="n">
        <v>431</v>
      </c>
      <c r="E38" s="3" t="n">
        <v>129</v>
      </c>
      <c r="F38" s="3" t="n">
        <v>103</v>
      </c>
      <c r="G38" s="3" t="n">
        <v>8</v>
      </c>
      <c r="H38" s="3" t="n">
        <f aca="false">D38+E38-F38-G38</f>
        <v>449</v>
      </c>
      <c r="I38" s="3" t="n">
        <v>172</v>
      </c>
      <c r="J38" s="3" t="n">
        <f aca="false">H38*I38</f>
        <v>77228</v>
      </c>
    </row>
    <row r="39" customFormat="false" ht="15" hidden="false" customHeight="false" outlineLevel="0" collapsed="false">
      <c r="A39" s="3" t="s">
        <v>88</v>
      </c>
      <c r="B39" s="4" t="s">
        <v>89</v>
      </c>
      <c r="C39" s="4" t="s">
        <v>13</v>
      </c>
      <c r="D39" s="3" t="n">
        <v>480</v>
      </c>
      <c r="E39" s="3" t="n">
        <v>101</v>
      </c>
      <c r="F39" s="3" t="n">
        <v>41</v>
      </c>
      <c r="G39" s="3" t="n">
        <v>4</v>
      </c>
      <c r="H39" s="3" t="n">
        <f aca="false">D39+E39-F39-G39</f>
        <v>536</v>
      </c>
      <c r="I39" s="3" t="n">
        <v>247</v>
      </c>
      <c r="J39" s="3" t="n">
        <f aca="false">H39*I39</f>
        <v>132392</v>
      </c>
    </row>
    <row r="40" customFormat="false" ht="15" hidden="false" customHeight="false" outlineLevel="0" collapsed="false">
      <c r="A40" s="3" t="s">
        <v>90</v>
      </c>
      <c r="B40" s="4" t="s">
        <v>91</v>
      </c>
      <c r="C40" s="4" t="s">
        <v>16</v>
      </c>
      <c r="D40" s="3" t="n">
        <v>235</v>
      </c>
      <c r="E40" s="3" t="n">
        <v>100</v>
      </c>
      <c r="F40" s="3" t="n">
        <v>29</v>
      </c>
      <c r="G40" s="3" t="n">
        <v>1</v>
      </c>
      <c r="H40" s="3" t="n">
        <f aca="false">D40+E40-F40-G40</f>
        <v>305</v>
      </c>
      <c r="I40" s="3" t="n">
        <v>571</v>
      </c>
      <c r="J40" s="3" t="n">
        <f aca="false">H40*I40</f>
        <v>174155</v>
      </c>
    </row>
    <row r="41" customFormat="false" ht="15" hidden="false" customHeight="false" outlineLevel="0" collapsed="false">
      <c r="A41" s="3" t="s">
        <v>92</v>
      </c>
      <c r="B41" s="4" t="s">
        <v>93</v>
      </c>
      <c r="C41" s="4" t="s">
        <v>19</v>
      </c>
      <c r="D41" s="3" t="n">
        <v>413</v>
      </c>
      <c r="E41" s="3" t="n">
        <v>128</v>
      </c>
      <c r="F41" s="3" t="n">
        <v>28</v>
      </c>
      <c r="G41" s="3" t="n">
        <v>10</v>
      </c>
      <c r="H41" s="3" t="n">
        <f aca="false">D41+E41-F41-G41</f>
        <v>503</v>
      </c>
      <c r="I41" s="3" t="n">
        <v>627</v>
      </c>
      <c r="J41" s="3" t="n">
        <f aca="false">H41*I41</f>
        <v>315381</v>
      </c>
    </row>
    <row r="42" customFormat="false" ht="15" hidden="false" customHeight="false" outlineLevel="0" collapsed="false">
      <c r="A42" s="3" t="s">
        <v>94</v>
      </c>
      <c r="B42" s="4" t="s">
        <v>95</v>
      </c>
      <c r="C42" s="4" t="s">
        <v>22</v>
      </c>
      <c r="D42" s="3" t="n">
        <v>179</v>
      </c>
      <c r="E42" s="3" t="n">
        <v>268</v>
      </c>
      <c r="F42" s="3" t="n">
        <v>45</v>
      </c>
      <c r="G42" s="3" t="n">
        <v>0</v>
      </c>
      <c r="H42" s="3" t="n">
        <f aca="false">D42+E42-F42-G42</f>
        <v>402</v>
      </c>
      <c r="I42" s="3" t="n">
        <v>504</v>
      </c>
      <c r="J42" s="3" t="n">
        <f aca="false">H42*I42</f>
        <v>202608</v>
      </c>
    </row>
    <row r="43" customFormat="false" ht="15" hidden="false" customHeight="false" outlineLevel="0" collapsed="false">
      <c r="A43" s="3" t="s">
        <v>96</v>
      </c>
      <c r="B43" s="4" t="s">
        <v>97</v>
      </c>
      <c r="C43" s="4" t="s">
        <v>25</v>
      </c>
      <c r="D43" s="3" t="n">
        <v>401</v>
      </c>
      <c r="E43" s="3" t="n">
        <v>58</v>
      </c>
      <c r="F43" s="3" t="n">
        <v>56</v>
      </c>
      <c r="G43" s="3" t="n">
        <v>6</v>
      </c>
      <c r="H43" s="3" t="n">
        <f aca="false">D43+E43-F43-G43</f>
        <v>397</v>
      </c>
      <c r="I43" s="3" t="n">
        <v>720</v>
      </c>
      <c r="J43" s="3" t="n">
        <f aca="false">H43*I43</f>
        <v>285840</v>
      </c>
    </row>
    <row r="44" customFormat="false" ht="15" hidden="false" customHeight="false" outlineLevel="0" collapsed="false">
      <c r="A44" s="3" t="s">
        <v>98</v>
      </c>
      <c r="B44" s="4" t="s">
        <v>99</v>
      </c>
      <c r="C44" s="4" t="s">
        <v>28</v>
      </c>
      <c r="D44" s="3" t="n">
        <v>188</v>
      </c>
      <c r="E44" s="3" t="n">
        <v>278</v>
      </c>
      <c r="F44" s="3" t="n">
        <v>43</v>
      </c>
      <c r="G44" s="3" t="n">
        <v>3</v>
      </c>
      <c r="H44" s="3" t="n">
        <f aca="false">D44+E44-F44-G44</f>
        <v>420</v>
      </c>
      <c r="I44" s="3" t="n">
        <v>157</v>
      </c>
      <c r="J44" s="3" t="n">
        <f aca="false">H44*I44</f>
        <v>65940</v>
      </c>
    </row>
    <row r="45" customFormat="false" ht="15" hidden="false" customHeight="false" outlineLevel="0" collapsed="false">
      <c r="A45" s="3" t="s">
        <v>100</v>
      </c>
      <c r="B45" s="4" t="s">
        <v>101</v>
      </c>
      <c r="C45" s="4" t="s">
        <v>31</v>
      </c>
      <c r="D45" s="3" t="n">
        <v>103</v>
      </c>
      <c r="E45" s="3" t="n">
        <v>284</v>
      </c>
      <c r="F45" s="3" t="n">
        <v>96</v>
      </c>
      <c r="G45" s="3" t="n">
        <v>3</v>
      </c>
      <c r="H45" s="3" t="n">
        <f aca="false">D45+E45-F45-G45</f>
        <v>288</v>
      </c>
      <c r="I45" s="3" t="n">
        <v>574</v>
      </c>
      <c r="J45" s="3" t="n">
        <f aca="false">H45*I45</f>
        <v>165312</v>
      </c>
    </row>
    <row r="46" customFormat="false" ht="15" hidden="false" customHeight="false" outlineLevel="0" collapsed="false">
      <c r="A46" s="3" t="s">
        <v>102</v>
      </c>
      <c r="B46" s="4" t="s">
        <v>103</v>
      </c>
      <c r="C46" s="4" t="s">
        <v>13</v>
      </c>
      <c r="D46" s="3" t="n">
        <v>244</v>
      </c>
      <c r="E46" s="3" t="n">
        <v>269</v>
      </c>
      <c r="F46" s="3" t="n">
        <v>89</v>
      </c>
      <c r="G46" s="3" t="n">
        <v>0</v>
      </c>
      <c r="H46" s="3" t="n">
        <f aca="false">D46+E46-F46-G46</f>
        <v>424</v>
      </c>
      <c r="I46" s="3" t="n">
        <v>491</v>
      </c>
      <c r="J46" s="3" t="n">
        <f aca="false">H46*I46</f>
        <v>208184</v>
      </c>
    </row>
    <row r="47" customFormat="false" ht="15" hidden="false" customHeight="false" outlineLevel="0" collapsed="false">
      <c r="A47" s="3" t="s">
        <v>104</v>
      </c>
      <c r="B47" s="4" t="s">
        <v>105</v>
      </c>
      <c r="C47" s="4" t="s">
        <v>16</v>
      </c>
      <c r="D47" s="3" t="n">
        <v>330</v>
      </c>
      <c r="E47" s="3" t="n">
        <v>61</v>
      </c>
      <c r="F47" s="3" t="n">
        <v>81</v>
      </c>
      <c r="G47" s="3" t="n">
        <v>4</v>
      </c>
      <c r="H47" s="3" t="n">
        <f aca="false">D47+E47-F47-G47</f>
        <v>306</v>
      </c>
      <c r="I47" s="3" t="n">
        <v>692</v>
      </c>
      <c r="J47" s="3" t="n">
        <f aca="false">H47*I47</f>
        <v>211752</v>
      </c>
    </row>
    <row r="48" customFormat="false" ht="15" hidden="false" customHeight="false" outlineLevel="0" collapsed="false">
      <c r="A48" s="3" t="s">
        <v>106</v>
      </c>
      <c r="B48" s="4" t="s">
        <v>107</v>
      </c>
      <c r="C48" s="4" t="s">
        <v>19</v>
      </c>
      <c r="D48" s="3" t="n">
        <v>297</v>
      </c>
      <c r="E48" s="3" t="n">
        <v>150</v>
      </c>
      <c r="F48" s="3" t="n">
        <v>88</v>
      </c>
      <c r="G48" s="3" t="n">
        <v>0</v>
      </c>
      <c r="H48" s="3" t="n">
        <f aca="false">D48+E48-F48-G48</f>
        <v>359</v>
      </c>
      <c r="I48" s="3" t="n">
        <v>347</v>
      </c>
      <c r="J48" s="3" t="n">
        <f aca="false">H48*I48</f>
        <v>124573</v>
      </c>
    </row>
    <row r="49" customFormat="false" ht="15" hidden="false" customHeight="false" outlineLevel="0" collapsed="false">
      <c r="A49" s="3" t="s">
        <v>108</v>
      </c>
      <c r="B49" s="4" t="s">
        <v>109</v>
      </c>
      <c r="C49" s="4" t="s">
        <v>22</v>
      </c>
      <c r="D49" s="3" t="n">
        <v>457</v>
      </c>
      <c r="E49" s="3" t="n">
        <v>263</v>
      </c>
      <c r="F49" s="3" t="n">
        <v>122</v>
      </c>
      <c r="G49" s="3" t="n">
        <v>3</v>
      </c>
      <c r="H49" s="3" t="n">
        <f aca="false">D49+E49-F49-G49</f>
        <v>595</v>
      </c>
      <c r="I49" s="3" t="n">
        <v>140</v>
      </c>
      <c r="J49" s="3" t="n">
        <f aca="false">H49*I49</f>
        <v>83300</v>
      </c>
    </row>
    <row r="50" customFormat="false" ht="15" hidden="false" customHeight="false" outlineLevel="0" collapsed="false">
      <c r="A50" s="3" t="s">
        <v>110</v>
      </c>
      <c r="B50" s="4" t="s">
        <v>111</v>
      </c>
      <c r="C50" s="4" t="s">
        <v>25</v>
      </c>
      <c r="D50" s="3" t="n">
        <v>429</v>
      </c>
      <c r="E50" s="3" t="n">
        <v>251</v>
      </c>
      <c r="F50" s="3" t="n">
        <v>58</v>
      </c>
      <c r="G50" s="3" t="n">
        <v>1</v>
      </c>
      <c r="H50" s="3" t="n">
        <f aca="false">D50+E50-F50-G50</f>
        <v>621</v>
      </c>
      <c r="I50" s="3" t="n">
        <v>487</v>
      </c>
      <c r="J50" s="3" t="n">
        <f aca="false">H50*I50</f>
        <v>302427</v>
      </c>
    </row>
    <row r="51" customFormat="false" ht="15" hidden="false" customHeight="false" outlineLevel="0" collapsed="false">
      <c r="A51" s="3" t="s">
        <v>112</v>
      </c>
      <c r="B51" s="4" t="s">
        <v>113</v>
      </c>
      <c r="C51" s="4" t="s">
        <v>28</v>
      </c>
      <c r="D51" s="3" t="n">
        <v>443</v>
      </c>
      <c r="E51" s="3" t="n">
        <v>149</v>
      </c>
      <c r="F51" s="3" t="n">
        <v>125</v>
      </c>
      <c r="G51" s="3" t="n">
        <v>2</v>
      </c>
      <c r="H51" s="3" t="n">
        <f aca="false">D51+E51-F51-G51</f>
        <v>465</v>
      </c>
      <c r="I51" s="3" t="n">
        <v>603</v>
      </c>
      <c r="J51" s="3" t="n">
        <f aca="false">H51*I51</f>
        <v>280395</v>
      </c>
    </row>
    <row r="52" customFormat="false" ht="15" hidden="false" customHeight="false" outlineLevel="0" collapsed="false">
      <c r="A52" s="3" t="s">
        <v>114</v>
      </c>
      <c r="B52" s="4" t="s">
        <v>115</v>
      </c>
      <c r="C52" s="4" t="s">
        <v>31</v>
      </c>
      <c r="D52" s="3" t="n">
        <v>197</v>
      </c>
      <c r="E52" s="3" t="n">
        <v>285</v>
      </c>
      <c r="F52" s="3" t="n">
        <v>71</v>
      </c>
      <c r="G52" s="3" t="n">
        <v>8</v>
      </c>
      <c r="H52" s="3" t="n">
        <f aca="false">D52+E52-F52-G52</f>
        <v>403</v>
      </c>
      <c r="I52" s="3" t="n">
        <v>245</v>
      </c>
      <c r="J52" s="3" t="n">
        <f aca="false">H52*I52</f>
        <v>98735</v>
      </c>
    </row>
    <row r="53" customFormat="false" ht="15" hidden="false" customHeight="false" outlineLevel="0" collapsed="false">
      <c r="A53" s="3" t="s">
        <v>116</v>
      </c>
      <c r="B53" s="4" t="s">
        <v>117</v>
      </c>
      <c r="C53" s="4" t="s">
        <v>13</v>
      </c>
      <c r="D53" s="3" t="n">
        <v>324</v>
      </c>
      <c r="E53" s="3" t="n">
        <v>172</v>
      </c>
      <c r="F53" s="3" t="n">
        <v>125</v>
      </c>
      <c r="G53" s="3" t="n">
        <v>5</v>
      </c>
      <c r="H53" s="3" t="n">
        <f aca="false">D53+E53-F53-G53</f>
        <v>366</v>
      </c>
      <c r="I53" s="3" t="n">
        <v>759</v>
      </c>
      <c r="J53" s="3" t="n">
        <f aca="false">H53*I53</f>
        <v>277794</v>
      </c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6"/>
  </cols>
  <sheetData>
    <row r="1" customFormat="false" ht="16.15" hidden="false" customHeight="false" outlineLevel="0" collapsed="false">
      <c r="A1" s="1" t="s">
        <v>118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119</v>
      </c>
      <c r="D3" s="2" t="s">
        <v>120</v>
      </c>
      <c r="E3" s="2" t="s">
        <v>121</v>
      </c>
      <c r="F3" s="2" t="s">
        <v>122</v>
      </c>
      <c r="G3" s="2" t="s">
        <v>123</v>
      </c>
      <c r="H3" s="2" t="s">
        <v>124</v>
      </c>
    </row>
    <row r="4" customFormat="false" ht="15" hidden="false" customHeight="false" outlineLevel="0" collapsed="false">
      <c r="A4" s="4" t="str">
        <f aca="false">'Stock Ledger'!A4</f>
        <v>Product-001</v>
      </c>
      <c r="B4" s="4" t="str">
        <f aca="false">'Stock Ledger'!B4</f>
        <v>SKU-1000</v>
      </c>
      <c r="C4" s="3" t="n">
        <v>60</v>
      </c>
      <c r="D4" s="3" t="n">
        <v>10</v>
      </c>
      <c r="E4" s="5" t="n">
        <f aca="false">'Stock Ledger'!F4/30</f>
        <v>2.33333333333333</v>
      </c>
      <c r="F4" s="6" t="n">
        <f aca="false">E4*D4*1.5</f>
        <v>35</v>
      </c>
      <c r="G4" s="6" t="n">
        <f aca="false">E4*D4+F4</f>
        <v>58.3333333333333</v>
      </c>
      <c r="H4" s="4" t="str">
        <f aca="false">IF('Stock Ledger'!H4&lt;G4,"⚠ REORDER NOW",IF('Stock Ledger'!H4&lt;G4*1.2,"LOW","OK"))</f>
        <v>OK</v>
      </c>
    </row>
    <row r="5" customFormat="false" ht="15" hidden="false" customHeight="false" outlineLevel="0" collapsed="false">
      <c r="A5" s="4" t="str">
        <f aca="false">'Stock Ledger'!A5</f>
        <v>Product-002</v>
      </c>
      <c r="B5" s="4" t="str">
        <f aca="false">'Stock Ledger'!B5</f>
        <v>SKU-1001</v>
      </c>
      <c r="C5" s="3" t="n">
        <v>91</v>
      </c>
      <c r="D5" s="3" t="n">
        <v>4</v>
      </c>
      <c r="E5" s="5" t="n">
        <f aca="false">'Stock Ledger'!F5/30</f>
        <v>3.23333333333333</v>
      </c>
      <c r="F5" s="6" t="n">
        <f aca="false">E5*D5*1.5</f>
        <v>19.4</v>
      </c>
      <c r="G5" s="6" t="n">
        <f aca="false">E5*D5+F5</f>
        <v>32.3333333333333</v>
      </c>
      <c r="H5" s="4" t="str">
        <f aca="false">IF('Stock Ledger'!H5&lt;G5,"⚠ REORDER NOW",IF('Stock Ledger'!H5&lt;G5*1.2,"LOW","OK"))</f>
        <v>OK</v>
      </c>
    </row>
    <row r="6" customFormat="false" ht="15" hidden="false" customHeight="false" outlineLevel="0" collapsed="false">
      <c r="A6" s="4" t="str">
        <f aca="false">'Stock Ledger'!A6</f>
        <v>Product-003</v>
      </c>
      <c r="B6" s="4" t="str">
        <f aca="false">'Stock Ledger'!B6</f>
        <v>SKU-1002</v>
      </c>
      <c r="C6" s="3" t="n">
        <v>76</v>
      </c>
      <c r="D6" s="3" t="n">
        <v>7</v>
      </c>
      <c r="E6" s="5" t="n">
        <f aca="false">'Stock Ledger'!F6/30</f>
        <v>4.8</v>
      </c>
      <c r="F6" s="6" t="n">
        <f aca="false">E6*D6*1.5</f>
        <v>50.4</v>
      </c>
      <c r="G6" s="6" t="n">
        <f aca="false">E6*D6+F6</f>
        <v>84</v>
      </c>
      <c r="H6" s="4" t="str">
        <f aca="false">IF('Stock Ledger'!H6&lt;G6,"⚠ REORDER NOW",IF('Stock Ledger'!H6&lt;G6*1.2,"LOW","OK"))</f>
        <v>⚠ REORDER NOW</v>
      </c>
    </row>
    <row r="7" customFormat="false" ht="15" hidden="false" customHeight="false" outlineLevel="0" collapsed="false">
      <c r="A7" s="4" t="str">
        <f aca="false">'Stock Ledger'!A7</f>
        <v>Product-004</v>
      </c>
      <c r="B7" s="4" t="str">
        <f aca="false">'Stock Ledger'!B7</f>
        <v>SKU-1003</v>
      </c>
      <c r="C7" s="3" t="n">
        <v>82</v>
      </c>
      <c r="D7" s="3" t="n">
        <v>8</v>
      </c>
      <c r="E7" s="5" t="n">
        <f aca="false">'Stock Ledger'!F7/30</f>
        <v>4.56666666666667</v>
      </c>
      <c r="F7" s="6" t="n">
        <f aca="false">E7*D7*1.5</f>
        <v>54.8</v>
      </c>
      <c r="G7" s="6" t="n">
        <f aca="false">E7*D7+F7</f>
        <v>91.3333333333333</v>
      </c>
      <c r="H7" s="4" t="str">
        <f aca="false">IF('Stock Ledger'!H7&lt;G7,"⚠ REORDER NOW",IF('Stock Ledger'!H7&lt;G7*1.2,"LOW","OK"))</f>
        <v>OK</v>
      </c>
    </row>
    <row r="8" customFormat="false" ht="15" hidden="false" customHeight="false" outlineLevel="0" collapsed="false">
      <c r="A8" s="4" t="str">
        <f aca="false">'Stock Ledger'!A8</f>
        <v>Product-005</v>
      </c>
      <c r="B8" s="4" t="str">
        <f aca="false">'Stock Ledger'!B8</f>
        <v>SKU-1004</v>
      </c>
      <c r="C8" s="3" t="n">
        <v>55</v>
      </c>
      <c r="D8" s="3" t="n">
        <v>7</v>
      </c>
      <c r="E8" s="5" t="n">
        <f aca="false">'Stock Ledger'!F8/30</f>
        <v>3.43333333333333</v>
      </c>
      <c r="F8" s="6" t="n">
        <f aca="false">E8*D8*1.5</f>
        <v>36.05</v>
      </c>
      <c r="G8" s="6" t="n">
        <f aca="false">E8*D8+F8</f>
        <v>60.0833333333333</v>
      </c>
      <c r="H8" s="4" t="str">
        <f aca="false">IF('Stock Ledger'!H8&lt;G8,"⚠ REORDER NOW",IF('Stock Ledger'!H8&lt;G8*1.2,"LOW","OK"))</f>
        <v>OK</v>
      </c>
    </row>
    <row r="9" customFormat="false" ht="15" hidden="false" customHeight="false" outlineLevel="0" collapsed="false">
      <c r="A9" s="4" t="str">
        <f aca="false">'Stock Ledger'!A9</f>
        <v>Product-006</v>
      </c>
      <c r="B9" s="4" t="str">
        <f aca="false">'Stock Ledger'!B9</f>
        <v>SKU-1005</v>
      </c>
      <c r="C9" s="3" t="n">
        <v>91</v>
      </c>
      <c r="D9" s="3" t="n">
        <v>9</v>
      </c>
      <c r="E9" s="5" t="n">
        <f aca="false">'Stock Ledger'!F9/30</f>
        <v>2.76666666666667</v>
      </c>
      <c r="F9" s="6" t="n">
        <f aca="false">E9*D9*1.5</f>
        <v>37.35</v>
      </c>
      <c r="G9" s="6" t="n">
        <f aca="false">E9*D9+F9</f>
        <v>62.25</v>
      </c>
      <c r="H9" s="4" t="str">
        <f aca="false">IF('Stock Ledger'!H9&lt;G9,"⚠ REORDER NOW",IF('Stock Ledger'!H9&lt;G9*1.2,"LOW","OK"))</f>
        <v>OK</v>
      </c>
    </row>
    <row r="10" customFormat="false" ht="15" hidden="false" customHeight="false" outlineLevel="0" collapsed="false">
      <c r="A10" s="4" t="str">
        <f aca="false">'Stock Ledger'!A10</f>
        <v>Product-007</v>
      </c>
      <c r="B10" s="4" t="str">
        <f aca="false">'Stock Ledger'!B10</f>
        <v>SKU-1006</v>
      </c>
      <c r="C10" s="3" t="n">
        <v>56</v>
      </c>
      <c r="D10" s="3" t="n">
        <v>4</v>
      </c>
      <c r="E10" s="5" t="n">
        <f aca="false">'Stock Ledger'!F10/30</f>
        <v>2.23333333333333</v>
      </c>
      <c r="F10" s="6" t="n">
        <f aca="false">E10*D10*1.5</f>
        <v>13.4</v>
      </c>
      <c r="G10" s="6" t="n">
        <f aca="false">E10*D10+F10</f>
        <v>22.3333333333333</v>
      </c>
      <c r="H10" s="4" t="str">
        <f aca="false">IF('Stock Ledger'!H10&lt;G10,"⚠ REORDER NOW",IF('Stock Ledger'!H10&lt;G10*1.2,"LOW","OK"))</f>
        <v>OK</v>
      </c>
    </row>
    <row r="11" customFormat="false" ht="15" hidden="false" customHeight="false" outlineLevel="0" collapsed="false">
      <c r="A11" s="4" t="str">
        <f aca="false">'Stock Ledger'!A11</f>
        <v>Product-008</v>
      </c>
      <c r="B11" s="4" t="str">
        <f aca="false">'Stock Ledger'!B11</f>
        <v>SKU-1007</v>
      </c>
      <c r="C11" s="3" t="n">
        <v>72</v>
      </c>
      <c r="D11" s="3" t="n">
        <v>12</v>
      </c>
      <c r="E11" s="5" t="n">
        <f aca="false">'Stock Ledger'!F11/30</f>
        <v>1.63333333333333</v>
      </c>
      <c r="F11" s="6" t="n">
        <f aca="false">E11*D11*1.5</f>
        <v>29.4</v>
      </c>
      <c r="G11" s="6" t="n">
        <f aca="false">E11*D11+F11</f>
        <v>49</v>
      </c>
      <c r="H11" s="4" t="str">
        <f aca="false">IF('Stock Ledger'!H11&lt;G11,"⚠ REORDER NOW",IF('Stock Ledger'!H11&lt;G11*1.2,"LOW","OK"))</f>
        <v>OK</v>
      </c>
    </row>
    <row r="12" customFormat="false" ht="15" hidden="false" customHeight="false" outlineLevel="0" collapsed="false">
      <c r="A12" s="4" t="str">
        <f aca="false">'Stock Ledger'!A12</f>
        <v>Product-009</v>
      </c>
      <c r="B12" s="4" t="str">
        <f aca="false">'Stock Ledger'!B12</f>
        <v>SKU-1008</v>
      </c>
      <c r="C12" s="3" t="n">
        <v>32</v>
      </c>
      <c r="D12" s="3" t="n">
        <v>13</v>
      </c>
      <c r="E12" s="5" t="n">
        <f aca="false">'Stock Ledger'!F12/30</f>
        <v>2.56666666666667</v>
      </c>
      <c r="F12" s="6" t="n">
        <f aca="false">E12*D12*1.5</f>
        <v>50.05</v>
      </c>
      <c r="G12" s="6" t="n">
        <f aca="false">E12*D12+F12</f>
        <v>83.4166666666667</v>
      </c>
      <c r="H12" s="4" t="str">
        <f aca="false">IF('Stock Ledger'!H12&lt;G12,"⚠ REORDER NOW",IF('Stock Ledger'!H12&lt;G12*1.2,"LOW","OK"))</f>
        <v>OK</v>
      </c>
    </row>
    <row r="13" customFormat="false" ht="15" hidden="false" customHeight="false" outlineLevel="0" collapsed="false">
      <c r="A13" s="4" t="str">
        <f aca="false">'Stock Ledger'!A13</f>
        <v>Product-010</v>
      </c>
      <c r="B13" s="4" t="str">
        <f aca="false">'Stock Ledger'!B13</f>
        <v>SKU-1009</v>
      </c>
      <c r="C13" s="3" t="n">
        <v>65</v>
      </c>
      <c r="D13" s="3" t="n">
        <v>3</v>
      </c>
      <c r="E13" s="5" t="n">
        <f aca="false">'Stock Ledger'!F13/30</f>
        <v>2.26666666666667</v>
      </c>
      <c r="F13" s="6" t="n">
        <f aca="false">E13*D13*1.5</f>
        <v>10.2</v>
      </c>
      <c r="G13" s="6" t="n">
        <f aca="false">E13*D13+F13</f>
        <v>17</v>
      </c>
      <c r="H13" s="4" t="str">
        <f aca="false">IF('Stock Ledger'!H13&lt;G13,"⚠ REORDER NOW",IF('Stock Ledger'!H13&lt;G13*1.2,"LOW","OK"))</f>
        <v>OK</v>
      </c>
    </row>
    <row r="14" customFormat="false" ht="15" hidden="false" customHeight="false" outlineLevel="0" collapsed="false">
      <c r="A14" s="4" t="str">
        <f aca="false">'Stock Ledger'!A14</f>
        <v>Product-011</v>
      </c>
      <c r="B14" s="4" t="str">
        <f aca="false">'Stock Ledger'!B14</f>
        <v>SKU-1010</v>
      </c>
      <c r="C14" s="3" t="n">
        <v>45</v>
      </c>
      <c r="D14" s="3" t="n">
        <v>9</v>
      </c>
      <c r="E14" s="5" t="n">
        <f aca="false">'Stock Ledger'!F14/30</f>
        <v>3.33333333333333</v>
      </c>
      <c r="F14" s="6" t="n">
        <f aca="false">E14*D14*1.5</f>
        <v>45</v>
      </c>
      <c r="G14" s="6" t="n">
        <f aca="false">E14*D14+F14</f>
        <v>75</v>
      </c>
      <c r="H14" s="4" t="str">
        <f aca="false">IF('Stock Ledger'!H14&lt;G14,"⚠ REORDER NOW",IF('Stock Ledger'!H14&lt;G14*1.2,"LOW","OK"))</f>
        <v>OK</v>
      </c>
    </row>
    <row r="15" customFormat="false" ht="15" hidden="false" customHeight="false" outlineLevel="0" collapsed="false">
      <c r="A15" s="4" t="str">
        <f aca="false">'Stock Ledger'!A15</f>
        <v>Product-012</v>
      </c>
      <c r="B15" s="4" t="str">
        <f aca="false">'Stock Ledger'!B15</f>
        <v>SKU-1011</v>
      </c>
      <c r="C15" s="3" t="n">
        <v>57</v>
      </c>
      <c r="D15" s="3" t="n">
        <v>11</v>
      </c>
      <c r="E15" s="5" t="n">
        <f aca="false">'Stock Ledger'!F15/30</f>
        <v>4.4</v>
      </c>
      <c r="F15" s="6" t="n">
        <f aca="false">E15*D15*1.5</f>
        <v>72.6</v>
      </c>
      <c r="G15" s="6" t="n">
        <f aca="false">E15*D15+F15</f>
        <v>121</v>
      </c>
      <c r="H15" s="4" t="str">
        <f aca="false">IF('Stock Ledger'!H15&lt;G15,"⚠ REORDER NOW",IF('Stock Ledger'!H15&lt;G15*1.2,"LOW","OK"))</f>
        <v>OK</v>
      </c>
    </row>
    <row r="16" customFormat="false" ht="15" hidden="false" customHeight="false" outlineLevel="0" collapsed="false">
      <c r="A16" s="4" t="str">
        <f aca="false">'Stock Ledger'!A16</f>
        <v>Product-013</v>
      </c>
      <c r="B16" s="4" t="str">
        <f aca="false">'Stock Ledger'!B16</f>
        <v>SKU-1012</v>
      </c>
      <c r="C16" s="3" t="n">
        <v>38</v>
      </c>
      <c r="D16" s="3" t="n">
        <v>10</v>
      </c>
      <c r="E16" s="5" t="n">
        <f aca="false">'Stock Ledger'!F16/30</f>
        <v>2.36666666666667</v>
      </c>
      <c r="F16" s="6" t="n">
        <f aca="false">E16*D16*1.5</f>
        <v>35.5</v>
      </c>
      <c r="G16" s="6" t="n">
        <f aca="false">E16*D16+F16</f>
        <v>59.1666666666667</v>
      </c>
      <c r="H16" s="4" t="str">
        <f aca="false">IF('Stock Ledger'!H16&lt;G16,"⚠ REORDER NOW",IF('Stock Ledger'!H16&lt;G16*1.2,"LOW","OK"))</f>
        <v>OK</v>
      </c>
    </row>
    <row r="17" customFormat="false" ht="15" hidden="false" customHeight="false" outlineLevel="0" collapsed="false">
      <c r="A17" s="4" t="str">
        <f aca="false">'Stock Ledger'!A17</f>
        <v>Product-014</v>
      </c>
      <c r="B17" s="4" t="str">
        <f aca="false">'Stock Ledger'!B17</f>
        <v>SKU-1013</v>
      </c>
      <c r="C17" s="3" t="n">
        <v>28</v>
      </c>
      <c r="D17" s="3" t="n">
        <v>13</v>
      </c>
      <c r="E17" s="5" t="n">
        <f aca="false">'Stock Ledger'!F17/30</f>
        <v>2.26666666666667</v>
      </c>
      <c r="F17" s="6" t="n">
        <f aca="false">E17*D17*1.5</f>
        <v>44.2</v>
      </c>
      <c r="G17" s="6" t="n">
        <f aca="false">E17*D17+F17</f>
        <v>73.6666666666667</v>
      </c>
      <c r="H17" s="4" t="str">
        <f aca="false">IF('Stock Ledger'!H17&lt;G17,"⚠ REORDER NOW",IF('Stock Ledger'!H17&lt;G17*1.2,"LOW","OK"))</f>
        <v>OK</v>
      </c>
    </row>
    <row r="18" customFormat="false" ht="15" hidden="false" customHeight="false" outlineLevel="0" collapsed="false">
      <c r="A18" s="4" t="str">
        <f aca="false">'Stock Ledger'!A18</f>
        <v>Product-015</v>
      </c>
      <c r="B18" s="4" t="str">
        <f aca="false">'Stock Ledger'!B18</f>
        <v>SKU-1014</v>
      </c>
      <c r="C18" s="3" t="n">
        <v>27</v>
      </c>
      <c r="D18" s="3" t="n">
        <v>14</v>
      </c>
      <c r="E18" s="5" t="n">
        <f aca="false">'Stock Ledger'!F18/30</f>
        <v>2.83333333333333</v>
      </c>
      <c r="F18" s="6" t="n">
        <f aca="false">E18*D18*1.5</f>
        <v>59.5</v>
      </c>
      <c r="G18" s="6" t="n">
        <f aca="false">E18*D18+F18</f>
        <v>99.1666666666667</v>
      </c>
      <c r="H18" s="4" t="str">
        <f aca="false">IF('Stock Ledger'!H18&lt;G18,"⚠ REORDER NOW",IF('Stock Ledger'!H18&lt;G18*1.2,"LOW","OK"))</f>
        <v>OK</v>
      </c>
    </row>
    <row r="19" customFormat="false" ht="15" hidden="false" customHeight="false" outlineLevel="0" collapsed="false">
      <c r="A19" s="4" t="str">
        <f aca="false">'Stock Ledger'!A19</f>
        <v>Product-016</v>
      </c>
      <c r="B19" s="4" t="str">
        <f aca="false">'Stock Ledger'!B19</f>
        <v>SKU-1015</v>
      </c>
      <c r="C19" s="3" t="n">
        <v>41</v>
      </c>
      <c r="D19" s="3" t="n">
        <v>12</v>
      </c>
      <c r="E19" s="5" t="n">
        <f aca="false">'Stock Ledger'!F19/30</f>
        <v>4.26666666666667</v>
      </c>
      <c r="F19" s="6" t="n">
        <f aca="false">E19*D19*1.5</f>
        <v>76.8</v>
      </c>
      <c r="G19" s="6" t="n">
        <f aca="false">E19*D19+F19</f>
        <v>128</v>
      </c>
      <c r="H19" s="4" t="str">
        <f aca="false">IF('Stock Ledger'!H19&lt;G19,"⚠ REORDER NOW",IF('Stock Ledger'!H19&lt;G19*1.2,"LOW","OK"))</f>
        <v>OK</v>
      </c>
    </row>
    <row r="20" customFormat="false" ht="15" hidden="false" customHeight="false" outlineLevel="0" collapsed="false">
      <c r="A20" s="4" t="str">
        <f aca="false">'Stock Ledger'!A20</f>
        <v>Product-017</v>
      </c>
      <c r="B20" s="4" t="str">
        <f aca="false">'Stock Ledger'!B20</f>
        <v>SKU-1016</v>
      </c>
      <c r="C20" s="3" t="n">
        <v>49</v>
      </c>
      <c r="D20" s="3" t="n">
        <v>9</v>
      </c>
      <c r="E20" s="5" t="n">
        <f aca="false">'Stock Ledger'!F20/30</f>
        <v>2.26666666666667</v>
      </c>
      <c r="F20" s="6" t="n">
        <f aca="false">E20*D20*1.5</f>
        <v>30.6</v>
      </c>
      <c r="G20" s="6" t="n">
        <f aca="false">E20*D20+F20</f>
        <v>51</v>
      </c>
      <c r="H20" s="4" t="str">
        <f aca="false">IF('Stock Ledger'!H20&lt;G20,"⚠ REORDER NOW",IF('Stock Ledger'!H20&lt;G20*1.2,"LOW","OK"))</f>
        <v>OK</v>
      </c>
    </row>
    <row r="21" customFormat="false" ht="15" hidden="false" customHeight="false" outlineLevel="0" collapsed="false">
      <c r="A21" s="4" t="str">
        <f aca="false">'Stock Ledger'!A21</f>
        <v>Product-018</v>
      </c>
      <c r="B21" s="4" t="str">
        <f aca="false">'Stock Ledger'!B21</f>
        <v>SKU-1017</v>
      </c>
      <c r="C21" s="3" t="n">
        <v>99</v>
      </c>
      <c r="D21" s="3" t="n">
        <v>6</v>
      </c>
      <c r="E21" s="5" t="n">
        <f aca="false">'Stock Ledger'!F21/30</f>
        <v>3.13333333333333</v>
      </c>
      <c r="F21" s="6" t="n">
        <f aca="false">E21*D21*1.5</f>
        <v>28.2</v>
      </c>
      <c r="G21" s="6" t="n">
        <f aca="false">E21*D21+F21</f>
        <v>47</v>
      </c>
      <c r="H21" s="4" t="str">
        <f aca="false">IF('Stock Ledger'!H21&lt;G21,"⚠ REORDER NOW",IF('Stock Ledger'!H21&lt;G21*1.2,"LOW","OK"))</f>
        <v>OK</v>
      </c>
    </row>
    <row r="22" customFormat="false" ht="15" hidden="false" customHeight="false" outlineLevel="0" collapsed="false">
      <c r="A22" s="4" t="str">
        <f aca="false">'Stock Ledger'!A22</f>
        <v>Product-019</v>
      </c>
      <c r="B22" s="4" t="str">
        <f aca="false">'Stock Ledger'!B22</f>
        <v>SKU-1018</v>
      </c>
      <c r="C22" s="3" t="n">
        <v>66</v>
      </c>
      <c r="D22" s="3" t="n">
        <v>8</v>
      </c>
      <c r="E22" s="5" t="n">
        <f aca="false">'Stock Ledger'!F22/30</f>
        <v>3.76666666666667</v>
      </c>
      <c r="F22" s="6" t="n">
        <f aca="false">E22*D22*1.5</f>
        <v>45.2</v>
      </c>
      <c r="G22" s="6" t="n">
        <f aca="false">E22*D22+F22</f>
        <v>75.3333333333333</v>
      </c>
      <c r="H22" s="4" t="str">
        <f aca="false">IF('Stock Ledger'!H22&lt;G22,"⚠ REORDER NOW",IF('Stock Ledger'!H22&lt;G22*1.2,"LOW","OK"))</f>
        <v>OK</v>
      </c>
    </row>
    <row r="23" customFormat="false" ht="15" hidden="false" customHeight="false" outlineLevel="0" collapsed="false">
      <c r="A23" s="4" t="str">
        <f aca="false">'Stock Ledger'!A23</f>
        <v>Product-020</v>
      </c>
      <c r="B23" s="4" t="str">
        <f aca="false">'Stock Ledger'!B23</f>
        <v>SKU-1019</v>
      </c>
      <c r="C23" s="3" t="n">
        <v>56</v>
      </c>
      <c r="D23" s="3" t="n">
        <v>5</v>
      </c>
      <c r="E23" s="5" t="n">
        <f aca="false">'Stock Ledger'!F23/30</f>
        <v>4.5</v>
      </c>
      <c r="F23" s="6" t="n">
        <f aca="false">E23*D23*1.5</f>
        <v>33.75</v>
      </c>
      <c r="G23" s="6" t="n">
        <f aca="false">E23*D23+F23</f>
        <v>56.25</v>
      </c>
      <c r="H23" s="4" t="str">
        <f aca="false">IF('Stock Ledger'!H23&lt;G23,"⚠ REORDER NOW",IF('Stock Ledger'!H23&lt;G23*1.2,"LOW","OK"))</f>
        <v>OK</v>
      </c>
    </row>
    <row r="24" customFormat="false" ht="15" hidden="false" customHeight="false" outlineLevel="0" collapsed="false">
      <c r="A24" s="4" t="str">
        <f aca="false">'Stock Ledger'!A24</f>
        <v>Product-021</v>
      </c>
      <c r="B24" s="4" t="str">
        <f aca="false">'Stock Ledger'!B24</f>
        <v>SKU-1020</v>
      </c>
      <c r="C24" s="3" t="n">
        <v>87</v>
      </c>
      <c r="D24" s="3" t="n">
        <v>13</v>
      </c>
      <c r="E24" s="5" t="n">
        <f aca="false">'Stock Ledger'!F24/30</f>
        <v>0.9</v>
      </c>
      <c r="F24" s="6" t="n">
        <f aca="false">E24*D24*1.5</f>
        <v>17.55</v>
      </c>
      <c r="G24" s="6" t="n">
        <f aca="false">E24*D24+F24</f>
        <v>29.25</v>
      </c>
      <c r="H24" s="4" t="str">
        <f aca="false">IF('Stock Ledger'!H24&lt;G24,"⚠ REORDER NOW",IF('Stock Ledger'!H24&lt;G24*1.2,"LOW","OK"))</f>
        <v>OK</v>
      </c>
    </row>
    <row r="25" customFormat="false" ht="15" hidden="false" customHeight="false" outlineLevel="0" collapsed="false">
      <c r="A25" s="4" t="str">
        <f aca="false">'Stock Ledger'!A25</f>
        <v>Product-022</v>
      </c>
      <c r="B25" s="4" t="str">
        <f aca="false">'Stock Ledger'!B25</f>
        <v>SKU-1021</v>
      </c>
      <c r="C25" s="3" t="n">
        <v>42</v>
      </c>
      <c r="D25" s="3" t="n">
        <v>8</v>
      </c>
      <c r="E25" s="5" t="n">
        <f aca="false">'Stock Ledger'!F25/30</f>
        <v>1.13333333333333</v>
      </c>
      <c r="F25" s="6" t="n">
        <f aca="false">E25*D25*1.5</f>
        <v>13.6</v>
      </c>
      <c r="G25" s="6" t="n">
        <f aca="false">E25*D25+F25</f>
        <v>22.6666666666667</v>
      </c>
      <c r="H25" s="4" t="str">
        <f aca="false">IF('Stock Ledger'!H25&lt;G25,"⚠ REORDER NOW",IF('Stock Ledger'!H25&lt;G25*1.2,"LOW","OK"))</f>
        <v>OK</v>
      </c>
    </row>
    <row r="26" customFormat="false" ht="15" hidden="false" customHeight="false" outlineLevel="0" collapsed="false">
      <c r="A26" s="4" t="str">
        <f aca="false">'Stock Ledger'!A26</f>
        <v>Product-023</v>
      </c>
      <c r="B26" s="4" t="str">
        <f aca="false">'Stock Ledger'!B26</f>
        <v>SKU-1022</v>
      </c>
      <c r="C26" s="3" t="n">
        <v>43</v>
      </c>
      <c r="D26" s="3" t="n">
        <v>13</v>
      </c>
      <c r="E26" s="5" t="n">
        <f aca="false">'Stock Ledger'!F26/30</f>
        <v>2.3</v>
      </c>
      <c r="F26" s="6" t="n">
        <f aca="false">E26*D26*1.5</f>
        <v>44.85</v>
      </c>
      <c r="G26" s="6" t="n">
        <f aca="false">E26*D26+F26</f>
        <v>74.75</v>
      </c>
      <c r="H26" s="4" t="str">
        <f aca="false">IF('Stock Ledger'!H26&lt;G26,"⚠ REORDER NOW",IF('Stock Ledger'!H26&lt;G26*1.2,"LOW","OK"))</f>
        <v>OK</v>
      </c>
    </row>
    <row r="27" customFormat="false" ht="15" hidden="false" customHeight="false" outlineLevel="0" collapsed="false">
      <c r="A27" s="4" t="str">
        <f aca="false">'Stock Ledger'!A27</f>
        <v>Product-024</v>
      </c>
      <c r="B27" s="4" t="str">
        <f aca="false">'Stock Ledger'!B27</f>
        <v>SKU-1023</v>
      </c>
      <c r="C27" s="3" t="n">
        <v>63</v>
      </c>
      <c r="D27" s="3" t="n">
        <v>6</v>
      </c>
      <c r="E27" s="5" t="n">
        <f aca="false">'Stock Ledger'!F27/30</f>
        <v>2.36666666666667</v>
      </c>
      <c r="F27" s="6" t="n">
        <f aca="false">E27*D27*1.5</f>
        <v>21.3</v>
      </c>
      <c r="G27" s="6" t="n">
        <f aca="false">E27*D27+F27</f>
        <v>35.5</v>
      </c>
      <c r="H27" s="4" t="str">
        <f aca="false">IF('Stock Ledger'!H27&lt;G27,"⚠ REORDER NOW",IF('Stock Ledger'!H27&lt;G27*1.2,"LOW","OK"))</f>
        <v>OK</v>
      </c>
    </row>
    <row r="28" customFormat="false" ht="15" hidden="false" customHeight="false" outlineLevel="0" collapsed="false">
      <c r="A28" s="4" t="str">
        <f aca="false">'Stock Ledger'!A28</f>
        <v>Product-025</v>
      </c>
      <c r="B28" s="4" t="str">
        <f aca="false">'Stock Ledger'!B28</f>
        <v>SKU-1024</v>
      </c>
      <c r="C28" s="3" t="n">
        <v>90</v>
      </c>
      <c r="D28" s="3" t="n">
        <v>9</v>
      </c>
      <c r="E28" s="5" t="n">
        <f aca="false">'Stock Ledger'!F28/30</f>
        <v>0.8</v>
      </c>
      <c r="F28" s="6" t="n">
        <f aca="false">E28*D28*1.5</f>
        <v>10.8</v>
      </c>
      <c r="G28" s="6" t="n">
        <f aca="false">E28*D28+F28</f>
        <v>18</v>
      </c>
      <c r="H28" s="4" t="str">
        <f aca="false">IF('Stock Ledger'!H28&lt;G28,"⚠ REORDER NOW",IF('Stock Ledger'!H28&lt;G28*1.2,"LOW","OK"))</f>
        <v>OK</v>
      </c>
    </row>
    <row r="29" customFormat="false" ht="15" hidden="false" customHeight="false" outlineLevel="0" collapsed="false">
      <c r="A29" s="4" t="str">
        <f aca="false">'Stock Ledger'!A29</f>
        <v>Product-026</v>
      </c>
      <c r="B29" s="4" t="str">
        <f aca="false">'Stock Ledger'!B29</f>
        <v>SKU-1025</v>
      </c>
      <c r="C29" s="3" t="n">
        <v>83</v>
      </c>
      <c r="D29" s="3" t="n">
        <v>9</v>
      </c>
      <c r="E29" s="5" t="n">
        <f aca="false">'Stock Ledger'!F29/30</f>
        <v>4</v>
      </c>
      <c r="F29" s="6" t="n">
        <f aca="false">E29*D29*1.5</f>
        <v>54</v>
      </c>
      <c r="G29" s="6" t="n">
        <f aca="false">E29*D29+F29</f>
        <v>90</v>
      </c>
      <c r="H29" s="4" t="str">
        <f aca="false">IF('Stock Ledger'!H29&lt;G29,"⚠ REORDER NOW",IF('Stock Ledger'!H29&lt;G29*1.2,"LOW","OK"))</f>
        <v>OK</v>
      </c>
    </row>
    <row r="30" customFormat="false" ht="15" hidden="false" customHeight="false" outlineLevel="0" collapsed="false">
      <c r="A30" s="4" t="str">
        <f aca="false">'Stock Ledger'!A30</f>
        <v>Product-027</v>
      </c>
      <c r="B30" s="4" t="str">
        <f aca="false">'Stock Ledger'!B30</f>
        <v>SKU-1026</v>
      </c>
      <c r="C30" s="3" t="n">
        <v>75</v>
      </c>
      <c r="D30" s="3" t="n">
        <v>7</v>
      </c>
      <c r="E30" s="5" t="n">
        <f aca="false">'Stock Ledger'!F30/30</f>
        <v>4.93333333333333</v>
      </c>
      <c r="F30" s="6" t="n">
        <f aca="false">E30*D30*1.5</f>
        <v>51.8</v>
      </c>
      <c r="G30" s="6" t="n">
        <f aca="false">E30*D30+F30</f>
        <v>86.3333333333333</v>
      </c>
      <c r="H30" s="4" t="str">
        <f aca="false">IF('Stock Ledger'!H30&lt;G30,"⚠ REORDER NOW",IF('Stock Ledger'!H30&lt;G30*1.2,"LOW","OK"))</f>
        <v>OK</v>
      </c>
    </row>
    <row r="31" customFormat="false" ht="15" hidden="false" customHeight="false" outlineLevel="0" collapsed="false">
      <c r="A31" s="4" t="str">
        <f aca="false">'Stock Ledger'!A31</f>
        <v>Product-028</v>
      </c>
      <c r="B31" s="4" t="str">
        <f aca="false">'Stock Ledger'!B31</f>
        <v>SKU-1027</v>
      </c>
      <c r="C31" s="3" t="n">
        <v>93</v>
      </c>
      <c r="D31" s="3" t="n">
        <v>11</v>
      </c>
      <c r="E31" s="5" t="n">
        <f aca="false">'Stock Ledger'!F31/30</f>
        <v>2.43333333333333</v>
      </c>
      <c r="F31" s="6" t="n">
        <f aca="false">E31*D31*1.5</f>
        <v>40.15</v>
      </c>
      <c r="G31" s="6" t="n">
        <f aca="false">E31*D31+F31</f>
        <v>66.9166666666667</v>
      </c>
      <c r="H31" s="4" t="str">
        <f aca="false">IF('Stock Ledger'!H31&lt;G31,"⚠ REORDER NOW",IF('Stock Ledger'!H31&lt;G31*1.2,"LOW","OK"))</f>
        <v>OK</v>
      </c>
    </row>
    <row r="32" customFormat="false" ht="15" hidden="false" customHeight="false" outlineLevel="0" collapsed="false">
      <c r="A32" s="4" t="str">
        <f aca="false">'Stock Ledger'!A32</f>
        <v>Product-029</v>
      </c>
      <c r="B32" s="4" t="str">
        <f aca="false">'Stock Ledger'!B32</f>
        <v>SKU-1028</v>
      </c>
      <c r="C32" s="3" t="n">
        <v>62</v>
      </c>
      <c r="D32" s="3" t="n">
        <v>14</v>
      </c>
      <c r="E32" s="5" t="n">
        <f aca="false">'Stock Ledger'!F32/30</f>
        <v>3.43333333333333</v>
      </c>
      <c r="F32" s="6" t="n">
        <f aca="false">E32*D32*1.5</f>
        <v>72.1</v>
      </c>
      <c r="G32" s="6" t="n">
        <f aca="false">E32*D32+F32</f>
        <v>120.166666666667</v>
      </c>
      <c r="H32" s="4" t="str">
        <f aca="false">IF('Stock Ledger'!H32&lt;G32,"⚠ REORDER NOW",IF('Stock Ledger'!H32&lt;G32*1.2,"LOW","OK"))</f>
        <v>OK</v>
      </c>
    </row>
    <row r="33" customFormat="false" ht="15" hidden="false" customHeight="false" outlineLevel="0" collapsed="false">
      <c r="A33" s="4" t="str">
        <f aca="false">'Stock Ledger'!A33</f>
        <v>Product-030</v>
      </c>
      <c r="B33" s="4" t="str">
        <f aca="false">'Stock Ledger'!B33</f>
        <v>SKU-1029</v>
      </c>
      <c r="C33" s="3" t="n">
        <v>34</v>
      </c>
      <c r="D33" s="3" t="n">
        <v>13</v>
      </c>
      <c r="E33" s="5" t="n">
        <f aca="false">'Stock Ledger'!F33/30</f>
        <v>2.46666666666667</v>
      </c>
      <c r="F33" s="6" t="n">
        <f aca="false">E33*D33*1.5</f>
        <v>48.1</v>
      </c>
      <c r="G33" s="6" t="n">
        <f aca="false">E33*D33+F33</f>
        <v>80.1666666666667</v>
      </c>
      <c r="H33" s="4" t="str">
        <f aca="false">IF('Stock Ledger'!H33&lt;G33,"⚠ REORDER NOW",IF('Stock Ledger'!H33&lt;G33*1.2,"LOW","OK"))</f>
        <v>OK</v>
      </c>
    </row>
    <row r="34" customFormat="false" ht="15" hidden="false" customHeight="false" outlineLevel="0" collapsed="false">
      <c r="A34" s="4" t="str">
        <f aca="false">'Stock Ledger'!A34</f>
        <v>Product-031</v>
      </c>
      <c r="B34" s="4" t="str">
        <f aca="false">'Stock Ledger'!B34</f>
        <v>SKU-1030</v>
      </c>
      <c r="C34" s="3" t="n">
        <v>62</v>
      </c>
      <c r="D34" s="3" t="n">
        <v>12</v>
      </c>
      <c r="E34" s="5" t="n">
        <f aca="false">'Stock Ledger'!F34/30</f>
        <v>4.8</v>
      </c>
      <c r="F34" s="6" t="n">
        <f aca="false">E34*D34*1.5</f>
        <v>86.4</v>
      </c>
      <c r="G34" s="6" t="n">
        <f aca="false">E34*D34+F34</f>
        <v>144</v>
      </c>
      <c r="H34" s="4" t="str">
        <f aca="false">IF('Stock Ledger'!H34&lt;G34,"⚠ REORDER NOW",IF('Stock Ledger'!H34&lt;G34*1.2,"LOW","OK"))</f>
        <v>⚠ REORDER NOW</v>
      </c>
    </row>
    <row r="35" customFormat="false" ht="15" hidden="false" customHeight="false" outlineLevel="0" collapsed="false">
      <c r="A35" s="4" t="str">
        <f aca="false">'Stock Ledger'!A35</f>
        <v>Product-032</v>
      </c>
      <c r="B35" s="4" t="str">
        <f aca="false">'Stock Ledger'!B35</f>
        <v>SKU-1031</v>
      </c>
      <c r="C35" s="3" t="n">
        <v>81</v>
      </c>
      <c r="D35" s="3" t="n">
        <v>5</v>
      </c>
      <c r="E35" s="5" t="n">
        <f aca="false">'Stock Ledger'!F35/30</f>
        <v>2.4</v>
      </c>
      <c r="F35" s="6" t="n">
        <f aca="false">E35*D35*1.5</f>
        <v>18</v>
      </c>
      <c r="G35" s="6" t="n">
        <f aca="false">E35*D35+F35</f>
        <v>30</v>
      </c>
      <c r="H35" s="4" t="str">
        <f aca="false">IF('Stock Ledger'!H35&lt;G35,"⚠ REORDER NOW",IF('Stock Ledger'!H35&lt;G35*1.2,"LOW","OK"))</f>
        <v>OK</v>
      </c>
    </row>
    <row r="36" customFormat="false" ht="15" hidden="false" customHeight="false" outlineLevel="0" collapsed="false">
      <c r="A36" s="4" t="str">
        <f aca="false">'Stock Ledger'!A36</f>
        <v>Product-033</v>
      </c>
      <c r="B36" s="4" t="str">
        <f aca="false">'Stock Ledger'!B36</f>
        <v>SKU-1032</v>
      </c>
      <c r="C36" s="3" t="n">
        <v>77</v>
      </c>
      <c r="D36" s="3" t="n">
        <v>4</v>
      </c>
      <c r="E36" s="5" t="n">
        <f aca="false">'Stock Ledger'!F36/30</f>
        <v>4.6</v>
      </c>
      <c r="F36" s="6" t="n">
        <f aca="false">E36*D36*1.5</f>
        <v>27.6</v>
      </c>
      <c r="G36" s="6" t="n">
        <f aca="false">E36*D36+F36</f>
        <v>46</v>
      </c>
      <c r="H36" s="4" t="str">
        <f aca="false">IF('Stock Ledger'!H36&lt;G36,"⚠ REORDER NOW",IF('Stock Ledger'!H36&lt;G36*1.2,"LOW","OK"))</f>
        <v>OK</v>
      </c>
    </row>
    <row r="37" customFormat="false" ht="15" hidden="false" customHeight="false" outlineLevel="0" collapsed="false">
      <c r="A37" s="4" t="str">
        <f aca="false">'Stock Ledger'!A37</f>
        <v>Product-034</v>
      </c>
      <c r="B37" s="4" t="str">
        <f aca="false">'Stock Ledger'!B37</f>
        <v>SKU-1033</v>
      </c>
      <c r="C37" s="3" t="n">
        <v>58</v>
      </c>
      <c r="D37" s="3" t="n">
        <v>9</v>
      </c>
      <c r="E37" s="5" t="n">
        <f aca="false">'Stock Ledger'!F37/30</f>
        <v>1.6</v>
      </c>
      <c r="F37" s="6" t="n">
        <f aca="false">E37*D37*1.5</f>
        <v>21.6</v>
      </c>
      <c r="G37" s="6" t="n">
        <f aca="false">E37*D37+F37</f>
        <v>36</v>
      </c>
      <c r="H37" s="4" t="str">
        <f aca="false">IF('Stock Ledger'!H37&lt;G37,"⚠ REORDER NOW",IF('Stock Ledger'!H37&lt;G37*1.2,"LOW","OK"))</f>
        <v>OK</v>
      </c>
    </row>
    <row r="38" customFormat="false" ht="15" hidden="false" customHeight="false" outlineLevel="0" collapsed="false">
      <c r="A38" s="4" t="str">
        <f aca="false">'Stock Ledger'!A38</f>
        <v>Product-035</v>
      </c>
      <c r="B38" s="4" t="str">
        <f aca="false">'Stock Ledger'!B38</f>
        <v>SKU-1034</v>
      </c>
      <c r="C38" s="3" t="n">
        <v>66</v>
      </c>
      <c r="D38" s="3" t="n">
        <v>7</v>
      </c>
      <c r="E38" s="5" t="n">
        <f aca="false">'Stock Ledger'!F38/30</f>
        <v>3.43333333333333</v>
      </c>
      <c r="F38" s="6" t="n">
        <f aca="false">E38*D38*1.5</f>
        <v>36.05</v>
      </c>
      <c r="G38" s="6" t="n">
        <f aca="false">E38*D38+F38</f>
        <v>60.0833333333333</v>
      </c>
      <c r="H38" s="4" t="str">
        <f aca="false">IF('Stock Ledger'!H38&lt;G38,"⚠ REORDER NOW",IF('Stock Ledger'!H38&lt;G38*1.2,"LOW","OK"))</f>
        <v>OK</v>
      </c>
    </row>
    <row r="39" customFormat="false" ht="15" hidden="false" customHeight="false" outlineLevel="0" collapsed="false">
      <c r="A39" s="4" t="str">
        <f aca="false">'Stock Ledger'!A39</f>
        <v>Product-036</v>
      </c>
      <c r="B39" s="4" t="str">
        <f aca="false">'Stock Ledger'!B39</f>
        <v>SKU-1035</v>
      </c>
      <c r="C39" s="3" t="n">
        <v>58</v>
      </c>
      <c r="D39" s="3" t="n">
        <v>10</v>
      </c>
      <c r="E39" s="5" t="n">
        <f aca="false">'Stock Ledger'!F39/30</f>
        <v>1.36666666666667</v>
      </c>
      <c r="F39" s="6" t="n">
        <f aca="false">E39*D39*1.5</f>
        <v>20.5</v>
      </c>
      <c r="G39" s="6" t="n">
        <f aca="false">E39*D39+F39</f>
        <v>34.1666666666667</v>
      </c>
      <c r="H39" s="4" t="str">
        <f aca="false">IF('Stock Ledger'!H39&lt;G39,"⚠ REORDER NOW",IF('Stock Ledger'!H39&lt;G39*1.2,"LOW","OK"))</f>
        <v>OK</v>
      </c>
    </row>
    <row r="40" customFormat="false" ht="15" hidden="false" customHeight="false" outlineLevel="0" collapsed="false">
      <c r="A40" s="4" t="str">
        <f aca="false">'Stock Ledger'!A40</f>
        <v>Product-037</v>
      </c>
      <c r="B40" s="4" t="str">
        <f aca="false">'Stock Ledger'!B40</f>
        <v>SKU-1036</v>
      </c>
      <c r="C40" s="3" t="n">
        <v>65</v>
      </c>
      <c r="D40" s="3" t="n">
        <v>11</v>
      </c>
      <c r="E40" s="5" t="n">
        <f aca="false">'Stock Ledger'!F40/30</f>
        <v>0.966666666666667</v>
      </c>
      <c r="F40" s="6" t="n">
        <f aca="false">E40*D40*1.5</f>
        <v>15.95</v>
      </c>
      <c r="G40" s="6" t="n">
        <f aca="false">E40*D40+F40</f>
        <v>26.5833333333333</v>
      </c>
      <c r="H40" s="4" t="str">
        <f aca="false">IF('Stock Ledger'!H40&lt;G40,"⚠ REORDER NOW",IF('Stock Ledger'!H40&lt;G40*1.2,"LOW","OK"))</f>
        <v>OK</v>
      </c>
    </row>
    <row r="41" customFormat="false" ht="15" hidden="false" customHeight="false" outlineLevel="0" collapsed="false">
      <c r="A41" s="4" t="str">
        <f aca="false">'Stock Ledger'!A41</f>
        <v>Product-038</v>
      </c>
      <c r="B41" s="4" t="str">
        <f aca="false">'Stock Ledger'!B41</f>
        <v>SKU-1037</v>
      </c>
      <c r="C41" s="3" t="n">
        <v>91</v>
      </c>
      <c r="D41" s="3" t="n">
        <v>3</v>
      </c>
      <c r="E41" s="5" t="n">
        <f aca="false">'Stock Ledger'!F41/30</f>
        <v>0.933333333333333</v>
      </c>
      <c r="F41" s="6" t="n">
        <f aca="false">E41*D41*1.5</f>
        <v>4.2</v>
      </c>
      <c r="G41" s="6" t="n">
        <f aca="false">E41*D41+F41</f>
        <v>7</v>
      </c>
      <c r="H41" s="4" t="str">
        <f aca="false">IF('Stock Ledger'!H41&lt;G41,"⚠ REORDER NOW",IF('Stock Ledger'!H41&lt;G41*1.2,"LOW","OK"))</f>
        <v>OK</v>
      </c>
    </row>
    <row r="42" customFormat="false" ht="15" hidden="false" customHeight="false" outlineLevel="0" collapsed="false">
      <c r="A42" s="4" t="str">
        <f aca="false">'Stock Ledger'!A42</f>
        <v>Product-039</v>
      </c>
      <c r="B42" s="4" t="str">
        <f aca="false">'Stock Ledger'!B42</f>
        <v>SKU-1038</v>
      </c>
      <c r="C42" s="3" t="n">
        <v>84</v>
      </c>
      <c r="D42" s="3" t="n">
        <v>7</v>
      </c>
      <c r="E42" s="5" t="n">
        <f aca="false">'Stock Ledger'!F42/30</f>
        <v>1.5</v>
      </c>
      <c r="F42" s="6" t="n">
        <f aca="false">E42*D42*1.5</f>
        <v>15.75</v>
      </c>
      <c r="G42" s="6" t="n">
        <f aca="false">E42*D42+F42</f>
        <v>26.25</v>
      </c>
      <c r="H42" s="4" t="str">
        <f aca="false">IF('Stock Ledger'!H42&lt;G42,"⚠ REORDER NOW",IF('Stock Ledger'!H42&lt;G42*1.2,"LOW","OK"))</f>
        <v>OK</v>
      </c>
    </row>
    <row r="43" customFormat="false" ht="15" hidden="false" customHeight="false" outlineLevel="0" collapsed="false">
      <c r="A43" s="4" t="str">
        <f aca="false">'Stock Ledger'!A43</f>
        <v>Product-040</v>
      </c>
      <c r="B43" s="4" t="str">
        <f aca="false">'Stock Ledger'!B43</f>
        <v>SKU-1039</v>
      </c>
      <c r="C43" s="3" t="n">
        <v>61</v>
      </c>
      <c r="D43" s="3" t="n">
        <v>4</v>
      </c>
      <c r="E43" s="5" t="n">
        <f aca="false">'Stock Ledger'!F43/30</f>
        <v>1.86666666666667</v>
      </c>
      <c r="F43" s="6" t="n">
        <f aca="false">E43*D43*1.5</f>
        <v>11.2</v>
      </c>
      <c r="G43" s="6" t="n">
        <f aca="false">E43*D43+F43</f>
        <v>18.6666666666667</v>
      </c>
      <c r="H43" s="4" t="str">
        <f aca="false">IF('Stock Ledger'!H43&lt;G43,"⚠ REORDER NOW",IF('Stock Ledger'!H43&lt;G43*1.2,"LOW","OK"))</f>
        <v>OK</v>
      </c>
    </row>
    <row r="44" customFormat="false" ht="15" hidden="false" customHeight="false" outlineLevel="0" collapsed="false">
      <c r="A44" s="4" t="str">
        <f aca="false">'Stock Ledger'!A44</f>
        <v>Product-041</v>
      </c>
      <c r="B44" s="4" t="str">
        <f aca="false">'Stock Ledger'!B44</f>
        <v>SKU-1040</v>
      </c>
      <c r="C44" s="3" t="n">
        <v>71</v>
      </c>
      <c r="D44" s="3" t="n">
        <v>5</v>
      </c>
      <c r="E44" s="5" t="n">
        <f aca="false">'Stock Ledger'!F44/30</f>
        <v>1.43333333333333</v>
      </c>
      <c r="F44" s="6" t="n">
        <f aca="false">E44*D44*1.5</f>
        <v>10.75</v>
      </c>
      <c r="G44" s="6" t="n">
        <f aca="false">E44*D44+F44</f>
        <v>17.9166666666667</v>
      </c>
      <c r="H44" s="4" t="str">
        <f aca="false">IF('Stock Ledger'!H44&lt;G44,"⚠ REORDER NOW",IF('Stock Ledger'!H44&lt;G44*1.2,"LOW","OK"))</f>
        <v>OK</v>
      </c>
    </row>
    <row r="45" customFormat="false" ht="15" hidden="false" customHeight="false" outlineLevel="0" collapsed="false">
      <c r="A45" s="4" t="str">
        <f aca="false">'Stock Ledger'!A45</f>
        <v>Product-042</v>
      </c>
      <c r="B45" s="4" t="str">
        <f aca="false">'Stock Ledger'!B45</f>
        <v>SKU-1041</v>
      </c>
      <c r="C45" s="3" t="n">
        <v>32</v>
      </c>
      <c r="D45" s="3" t="n">
        <v>10</v>
      </c>
      <c r="E45" s="5" t="n">
        <f aca="false">'Stock Ledger'!F45/30</f>
        <v>3.2</v>
      </c>
      <c r="F45" s="6" t="n">
        <f aca="false">E45*D45*1.5</f>
        <v>48</v>
      </c>
      <c r="G45" s="6" t="n">
        <f aca="false">E45*D45+F45</f>
        <v>80</v>
      </c>
      <c r="H45" s="4" t="str">
        <f aca="false">IF('Stock Ledger'!H45&lt;G45,"⚠ REORDER NOW",IF('Stock Ledger'!H45&lt;G45*1.2,"LOW","OK"))</f>
        <v>OK</v>
      </c>
    </row>
    <row r="46" customFormat="false" ht="15" hidden="false" customHeight="false" outlineLevel="0" collapsed="false">
      <c r="A46" s="4" t="str">
        <f aca="false">'Stock Ledger'!A46</f>
        <v>Product-043</v>
      </c>
      <c r="B46" s="4" t="str">
        <f aca="false">'Stock Ledger'!B46</f>
        <v>SKU-1042</v>
      </c>
      <c r="C46" s="3" t="n">
        <v>53</v>
      </c>
      <c r="D46" s="3" t="n">
        <v>8</v>
      </c>
      <c r="E46" s="5" t="n">
        <f aca="false">'Stock Ledger'!F46/30</f>
        <v>2.96666666666667</v>
      </c>
      <c r="F46" s="6" t="n">
        <f aca="false">E46*D46*1.5</f>
        <v>35.6</v>
      </c>
      <c r="G46" s="6" t="n">
        <f aca="false">E46*D46+F46</f>
        <v>59.3333333333333</v>
      </c>
      <c r="H46" s="4" t="str">
        <f aca="false">IF('Stock Ledger'!H46&lt;G46,"⚠ REORDER NOW",IF('Stock Ledger'!H46&lt;G46*1.2,"LOW","OK"))</f>
        <v>OK</v>
      </c>
    </row>
    <row r="47" customFormat="false" ht="15" hidden="false" customHeight="false" outlineLevel="0" collapsed="false">
      <c r="A47" s="4" t="str">
        <f aca="false">'Stock Ledger'!A47</f>
        <v>Product-044</v>
      </c>
      <c r="B47" s="4" t="str">
        <f aca="false">'Stock Ledger'!B47</f>
        <v>SKU-1043</v>
      </c>
      <c r="C47" s="3" t="n">
        <v>66</v>
      </c>
      <c r="D47" s="3" t="n">
        <v>8</v>
      </c>
      <c r="E47" s="5" t="n">
        <f aca="false">'Stock Ledger'!F47/30</f>
        <v>2.7</v>
      </c>
      <c r="F47" s="6" t="n">
        <f aca="false">E47*D47*1.5</f>
        <v>32.4</v>
      </c>
      <c r="G47" s="6" t="n">
        <f aca="false">E47*D47+F47</f>
        <v>54</v>
      </c>
      <c r="H47" s="4" t="str">
        <f aca="false">IF('Stock Ledger'!H47&lt;G47,"⚠ REORDER NOW",IF('Stock Ledger'!H47&lt;G47*1.2,"LOW","OK"))</f>
        <v>OK</v>
      </c>
    </row>
    <row r="48" customFormat="false" ht="15" hidden="false" customHeight="false" outlineLevel="0" collapsed="false">
      <c r="A48" s="4" t="str">
        <f aca="false">'Stock Ledger'!A48</f>
        <v>Product-045</v>
      </c>
      <c r="B48" s="4" t="str">
        <f aca="false">'Stock Ledger'!B48</f>
        <v>SKU-1044</v>
      </c>
      <c r="C48" s="3" t="n">
        <v>21</v>
      </c>
      <c r="D48" s="3" t="n">
        <v>12</v>
      </c>
      <c r="E48" s="5" t="n">
        <f aca="false">'Stock Ledger'!F48/30</f>
        <v>2.93333333333333</v>
      </c>
      <c r="F48" s="6" t="n">
        <f aca="false">E48*D48*1.5</f>
        <v>52.8</v>
      </c>
      <c r="G48" s="6" t="n">
        <f aca="false">E48*D48+F48</f>
        <v>88</v>
      </c>
      <c r="H48" s="4" t="str">
        <f aca="false">IF('Stock Ledger'!H48&lt;G48,"⚠ REORDER NOW",IF('Stock Ledger'!H48&lt;G48*1.2,"LOW","OK"))</f>
        <v>OK</v>
      </c>
    </row>
    <row r="49" customFormat="false" ht="15" hidden="false" customHeight="false" outlineLevel="0" collapsed="false">
      <c r="A49" s="4" t="str">
        <f aca="false">'Stock Ledger'!A49</f>
        <v>Product-046</v>
      </c>
      <c r="B49" s="4" t="str">
        <f aca="false">'Stock Ledger'!B49</f>
        <v>SKU-1045</v>
      </c>
      <c r="C49" s="3" t="n">
        <v>83</v>
      </c>
      <c r="D49" s="3" t="n">
        <v>10</v>
      </c>
      <c r="E49" s="5" t="n">
        <f aca="false">'Stock Ledger'!F49/30</f>
        <v>4.06666666666667</v>
      </c>
      <c r="F49" s="6" t="n">
        <f aca="false">E49*D49*1.5</f>
        <v>61</v>
      </c>
      <c r="G49" s="6" t="n">
        <f aca="false">E49*D49+F49</f>
        <v>101.666666666667</v>
      </c>
      <c r="H49" s="4" t="str">
        <f aca="false">IF('Stock Ledger'!H49&lt;G49,"⚠ REORDER NOW",IF('Stock Ledger'!H49&lt;G49*1.2,"LOW","OK"))</f>
        <v>OK</v>
      </c>
    </row>
    <row r="50" customFormat="false" ht="15" hidden="false" customHeight="false" outlineLevel="0" collapsed="false">
      <c r="A50" s="4" t="str">
        <f aca="false">'Stock Ledger'!A50</f>
        <v>Product-047</v>
      </c>
      <c r="B50" s="4" t="str">
        <f aca="false">'Stock Ledger'!B50</f>
        <v>SKU-1046</v>
      </c>
      <c r="C50" s="3" t="n">
        <v>48</v>
      </c>
      <c r="D50" s="3" t="n">
        <v>5</v>
      </c>
      <c r="E50" s="5" t="n">
        <f aca="false">'Stock Ledger'!F50/30</f>
        <v>1.93333333333333</v>
      </c>
      <c r="F50" s="6" t="n">
        <f aca="false">E50*D50*1.5</f>
        <v>14.5</v>
      </c>
      <c r="G50" s="6" t="n">
        <f aca="false">E50*D50+F50</f>
        <v>24.1666666666667</v>
      </c>
      <c r="H50" s="4" t="str">
        <f aca="false">IF('Stock Ledger'!H50&lt;G50,"⚠ REORDER NOW",IF('Stock Ledger'!H50&lt;G50*1.2,"LOW","OK"))</f>
        <v>OK</v>
      </c>
    </row>
    <row r="51" customFormat="false" ht="15" hidden="false" customHeight="false" outlineLevel="0" collapsed="false">
      <c r="A51" s="4" t="str">
        <f aca="false">'Stock Ledger'!A51</f>
        <v>Product-048</v>
      </c>
      <c r="B51" s="4" t="str">
        <f aca="false">'Stock Ledger'!B51</f>
        <v>SKU-1047</v>
      </c>
      <c r="C51" s="3" t="n">
        <v>85</v>
      </c>
      <c r="D51" s="3" t="n">
        <v>13</v>
      </c>
      <c r="E51" s="5" t="n">
        <f aca="false">'Stock Ledger'!F51/30</f>
        <v>4.16666666666667</v>
      </c>
      <c r="F51" s="6" t="n">
        <f aca="false">E51*D51*1.5</f>
        <v>81.25</v>
      </c>
      <c r="G51" s="6" t="n">
        <f aca="false">E51*D51+F51</f>
        <v>135.416666666667</v>
      </c>
      <c r="H51" s="4" t="str">
        <f aca="false">IF('Stock Ledger'!H51&lt;G51,"⚠ REORDER NOW",IF('Stock Ledger'!H51&lt;G51*1.2,"LOW","OK"))</f>
        <v>OK</v>
      </c>
    </row>
    <row r="52" customFormat="false" ht="15" hidden="false" customHeight="false" outlineLevel="0" collapsed="false">
      <c r="A52" s="4" t="str">
        <f aca="false">'Stock Ledger'!A52</f>
        <v>Product-049</v>
      </c>
      <c r="B52" s="4" t="str">
        <f aca="false">'Stock Ledger'!B52</f>
        <v>SKU-1048</v>
      </c>
      <c r="C52" s="3" t="n">
        <v>78</v>
      </c>
      <c r="D52" s="3" t="n">
        <v>3</v>
      </c>
      <c r="E52" s="5" t="n">
        <f aca="false">'Stock Ledger'!F52/30</f>
        <v>2.36666666666667</v>
      </c>
      <c r="F52" s="6" t="n">
        <f aca="false">E52*D52*1.5</f>
        <v>10.65</v>
      </c>
      <c r="G52" s="6" t="n">
        <f aca="false">E52*D52+F52</f>
        <v>17.75</v>
      </c>
      <c r="H52" s="4" t="str">
        <f aca="false">IF('Stock Ledger'!H52&lt;G52,"⚠ REORDER NOW",IF('Stock Ledger'!H52&lt;G52*1.2,"LOW","OK"))</f>
        <v>OK</v>
      </c>
    </row>
    <row r="53" customFormat="false" ht="15" hidden="false" customHeight="false" outlineLevel="0" collapsed="false">
      <c r="A53" s="4" t="str">
        <f aca="false">'Stock Ledger'!A53</f>
        <v>Product-050</v>
      </c>
      <c r="B53" s="4" t="str">
        <f aca="false">'Stock Ledger'!B53</f>
        <v>SKU-1049</v>
      </c>
      <c r="C53" s="3" t="n">
        <v>72</v>
      </c>
      <c r="D53" s="3" t="n">
        <v>12</v>
      </c>
      <c r="E53" s="5" t="n">
        <f aca="false">'Stock Ledger'!F53/30</f>
        <v>4.16666666666667</v>
      </c>
      <c r="F53" s="6" t="n">
        <f aca="false">E53*D53*1.5</f>
        <v>75</v>
      </c>
      <c r="G53" s="6" t="n">
        <f aca="false">E53*D53+F53</f>
        <v>125</v>
      </c>
      <c r="H53" s="4" t="str">
        <f aca="false">IF('Stock Ledger'!H53&lt;G53,"⚠ REORDER NOW",IF('Stock Ledger'!H53&lt;G53*1.2,"LOW","OK"))</f>
        <v>OK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6"/>
  </cols>
  <sheetData>
    <row r="1" customFormat="false" ht="16.15" hidden="false" customHeight="false" outlineLevel="0" collapsed="false">
      <c r="A1" s="1" t="s">
        <v>125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</v>
      </c>
      <c r="B3" s="2" t="s">
        <v>126</v>
      </c>
      <c r="C3" s="2" t="s">
        <v>127</v>
      </c>
      <c r="D3" s="2" t="s">
        <v>128</v>
      </c>
      <c r="E3" s="2" t="s">
        <v>129</v>
      </c>
      <c r="F3" s="2" t="s">
        <v>130</v>
      </c>
      <c r="G3" s="2" t="s">
        <v>124</v>
      </c>
    </row>
    <row r="4" customFormat="false" ht="15" hidden="false" customHeight="false" outlineLevel="0" collapsed="false">
      <c r="A4" s="4" t="str">
        <f aca="false">'Stock Ledger'!A4</f>
        <v>Product-001</v>
      </c>
      <c r="B4" s="3" t="n">
        <f aca="false">'Stock Ledger'!F4</f>
        <v>70</v>
      </c>
      <c r="C4" s="7" t="n">
        <f aca="false">IF('Stock Ledger'!D4+'Stock Ledger'!E4&gt;0,'Stock Ledger'!F4/('Stock Ledger'!D4+'Stock Ledger'!E4),0)</f>
        <v>0.0994318181818182</v>
      </c>
      <c r="D4" s="6" t="n">
        <f aca="false">IF('Stock Ledger'!F4/30&gt;0,'Stock Ledger'!H4/('Stock Ledger'!F4/30),999)</f>
        <v>270</v>
      </c>
      <c r="E4" s="3" t="n">
        <f aca="false">'Stock Ledger'!F4*'Stock Ledger'!I4*1.5</f>
        <v>24675</v>
      </c>
      <c r="F4" s="4" t="str">
        <f aca="false">IF(C4&gt;0.5,"Fast",IF(C4&gt;0.2,"Medium","Slow"))</f>
        <v>Slow</v>
      </c>
      <c r="G4" s="4" t="str">
        <f aca="false">IF(C4&lt;0.05,"DEAD STOCK",IF(C4&lt;0.15,"Slow Mover","Active"))</f>
        <v>Slow Mover</v>
      </c>
    </row>
    <row r="5" customFormat="false" ht="15" hidden="false" customHeight="false" outlineLevel="0" collapsed="false">
      <c r="A5" s="4" t="str">
        <f aca="false">'Stock Ledger'!A5</f>
        <v>Product-002</v>
      </c>
      <c r="B5" s="3" t="n">
        <f aca="false">'Stock Ledger'!F5</f>
        <v>97</v>
      </c>
      <c r="C5" s="7" t="n">
        <f aca="false">IF('Stock Ledger'!D5+'Stock Ledger'!E5&gt;0,'Stock Ledger'!F5/('Stock Ledger'!D5+'Stock Ledger'!E5),0)</f>
        <v>0.389558232931727</v>
      </c>
      <c r="D5" s="6" t="n">
        <f aca="false">IF('Stock Ledger'!F5/30&gt;0,'Stock Ledger'!H5/('Stock Ledger'!F5/30),999)</f>
        <v>45.4639175257732</v>
      </c>
      <c r="E5" s="3" t="n">
        <f aca="false">'Stock Ledger'!F5*'Stock Ledger'!I5*1.5</f>
        <v>103741.5</v>
      </c>
      <c r="F5" s="4" t="str">
        <f aca="false">IF(C5&gt;0.5,"Fast",IF(C5&gt;0.2,"Medium","Slow"))</f>
        <v>Medium</v>
      </c>
      <c r="G5" s="4" t="str">
        <f aca="false">IF(C5&lt;0.05,"DEAD STOCK",IF(C5&lt;0.15,"Slow Mover","Active"))</f>
        <v>Active</v>
      </c>
    </row>
    <row r="6" customFormat="false" ht="15" hidden="false" customHeight="false" outlineLevel="0" collapsed="false">
      <c r="A6" s="4" t="str">
        <f aca="false">'Stock Ledger'!A6</f>
        <v>Product-003</v>
      </c>
      <c r="B6" s="3" t="n">
        <f aca="false">'Stock Ledger'!F6</f>
        <v>144</v>
      </c>
      <c r="C6" s="7" t="n">
        <f aca="false">IF('Stock Ledger'!D6+'Stock Ledger'!E6&gt;0,'Stock Ledger'!F6/('Stock Ledger'!D6+'Stock Ledger'!E6),0)</f>
        <v>0.685714285714286</v>
      </c>
      <c r="D6" s="6" t="n">
        <f aca="false">IF('Stock Ledger'!F6/30&gt;0,'Stock Ledger'!H6/('Stock Ledger'!F6/30),999)</f>
        <v>13.3333333333333</v>
      </c>
      <c r="E6" s="3" t="n">
        <f aca="false">'Stock Ledger'!F6*'Stock Ledger'!I6*1.5</f>
        <v>22032</v>
      </c>
      <c r="F6" s="4" t="str">
        <f aca="false">IF(C6&gt;0.5,"Fast",IF(C6&gt;0.2,"Medium","Slow"))</f>
        <v>Fast</v>
      </c>
      <c r="G6" s="4" t="str">
        <f aca="false">IF(C6&lt;0.05,"DEAD STOCK",IF(C6&lt;0.15,"Slow Mover","Active"))</f>
        <v>Active</v>
      </c>
    </row>
    <row r="7" customFormat="false" ht="15" hidden="false" customHeight="false" outlineLevel="0" collapsed="false">
      <c r="A7" s="4" t="str">
        <f aca="false">'Stock Ledger'!A7</f>
        <v>Product-004</v>
      </c>
      <c r="B7" s="3" t="n">
        <f aca="false">'Stock Ledger'!F7</f>
        <v>137</v>
      </c>
      <c r="C7" s="7" t="n">
        <f aca="false">IF('Stock Ledger'!D7+'Stock Ledger'!E7&gt;0,'Stock Ledger'!F7/('Stock Ledger'!D7+'Stock Ledger'!E7),0)</f>
        <v>0.501831501831502</v>
      </c>
      <c r="D7" s="6" t="n">
        <f aca="false">IF('Stock Ledger'!F7/30&gt;0,'Stock Ledger'!H7/('Stock Ledger'!F7/30),999)</f>
        <v>29.1240875912409</v>
      </c>
      <c r="E7" s="3" t="n">
        <f aca="false">'Stock Ledger'!F7*'Stock Ledger'!I7*1.5</f>
        <v>32469</v>
      </c>
      <c r="F7" s="4" t="str">
        <f aca="false">IF(C7&gt;0.5,"Fast",IF(C7&gt;0.2,"Medium","Slow"))</f>
        <v>Fast</v>
      </c>
      <c r="G7" s="4" t="str">
        <f aca="false">IF(C7&lt;0.05,"DEAD STOCK",IF(C7&lt;0.15,"Slow Mover","Active"))</f>
        <v>Active</v>
      </c>
    </row>
    <row r="8" customFormat="false" ht="15" hidden="false" customHeight="false" outlineLevel="0" collapsed="false">
      <c r="A8" s="4" t="str">
        <f aca="false">'Stock Ledger'!A8</f>
        <v>Product-005</v>
      </c>
      <c r="B8" s="3" t="n">
        <f aca="false">'Stock Ledger'!F8</f>
        <v>103</v>
      </c>
      <c r="C8" s="7" t="n">
        <f aca="false">IF('Stock Ledger'!D8+'Stock Ledger'!E8&gt;0,'Stock Ledger'!F8/('Stock Ledger'!D8+'Stock Ledger'!E8),0)</f>
        <v>0.293447293447293</v>
      </c>
      <c r="D8" s="6" t="n">
        <f aca="false">IF('Stock Ledger'!F8/30&gt;0,'Stock Ledger'!H8/('Stock Ledger'!F8/30),999)</f>
        <v>69.6116504854369</v>
      </c>
      <c r="E8" s="3" t="n">
        <f aca="false">'Stock Ledger'!F8*'Stock Ledger'!I8*1.5</f>
        <v>70761</v>
      </c>
      <c r="F8" s="4" t="str">
        <f aca="false">IF(C8&gt;0.5,"Fast",IF(C8&gt;0.2,"Medium","Slow"))</f>
        <v>Medium</v>
      </c>
      <c r="G8" s="4" t="str">
        <f aca="false">IF(C8&lt;0.05,"DEAD STOCK",IF(C8&lt;0.15,"Slow Mover","Active"))</f>
        <v>Active</v>
      </c>
    </row>
    <row r="9" customFormat="false" ht="15" hidden="false" customHeight="false" outlineLevel="0" collapsed="false">
      <c r="A9" s="4" t="str">
        <f aca="false">'Stock Ledger'!A9</f>
        <v>Product-006</v>
      </c>
      <c r="B9" s="3" t="n">
        <f aca="false">'Stock Ledger'!F9</f>
        <v>83</v>
      </c>
      <c r="C9" s="7" t="n">
        <f aca="false">IF('Stock Ledger'!D9+'Stock Ledger'!E9&gt;0,'Stock Ledger'!F9/('Stock Ledger'!D9+'Stock Ledger'!E9),0)</f>
        <v>0.217847769028871</v>
      </c>
      <c r="D9" s="6" t="n">
        <f aca="false">IF('Stock Ledger'!F9/30&gt;0,'Stock Ledger'!H9/('Stock Ledger'!F9/30),999)</f>
        <v>105.903614457831</v>
      </c>
      <c r="E9" s="3" t="n">
        <f aca="false">'Stock Ledger'!F9*'Stock Ledger'!I9*1.5</f>
        <v>44571</v>
      </c>
      <c r="F9" s="4" t="str">
        <f aca="false">IF(C9&gt;0.5,"Fast",IF(C9&gt;0.2,"Medium","Slow"))</f>
        <v>Medium</v>
      </c>
      <c r="G9" s="4" t="str">
        <f aca="false">IF(C9&lt;0.05,"DEAD STOCK",IF(C9&lt;0.15,"Slow Mover","Active"))</f>
        <v>Active</v>
      </c>
    </row>
    <row r="10" customFormat="false" ht="15" hidden="false" customHeight="false" outlineLevel="0" collapsed="false">
      <c r="A10" s="4" t="str">
        <f aca="false">'Stock Ledger'!A10</f>
        <v>Product-007</v>
      </c>
      <c r="B10" s="3" t="n">
        <f aca="false">'Stock Ledger'!F10</f>
        <v>67</v>
      </c>
      <c r="C10" s="7" t="n">
        <f aca="false">IF('Stock Ledger'!D10+'Stock Ledger'!E10&gt;0,'Stock Ledger'!F10/('Stock Ledger'!D10+'Stock Ledger'!E10),0)</f>
        <v>0.0943661971830986</v>
      </c>
      <c r="D10" s="6" t="n">
        <f aca="false">IF('Stock Ledger'!F10/30&gt;0,'Stock Ledger'!H10/('Stock Ledger'!F10/30),999)</f>
        <v>286.567164179104</v>
      </c>
      <c r="E10" s="3" t="n">
        <f aca="false">'Stock Ledger'!F10*'Stock Ledger'!I10*1.5</f>
        <v>50350.5</v>
      </c>
      <c r="F10" s="4" t="str">
        <f aca="false">IF(C10&gt;0.5,"Fast",IF(C10&gt;0.2,"Medium","Slow"))</f>
        <v>Slow</v>
      </c>
      <c r="G10" s="4" t="str">
        <f aca="false">IF(C10&lt;0.05,"DEAD STOCK",IF(C10&lt;0.15,"Slow Mover","Active"))</f>
        <v>Slow Mover</v>
      </c>
    </row>
    <row r="11" customFormat="false" ht="15" hidden="false" customHeight="false" outlineLevel="0" collapsed="false">
      <c r="A11" s="4" t="str">
        <f aca="false">'Stock Ledger'!A11</f>
        <v>Product-008</v>
      </c>
      <c r="B11" s="3" t="n">
        <f aca="false">'Stock Ledger'!F11</f>
        <v>49</v>
      </c>
      <c r="C11" s="7" t="n">
        <f aca="false">IF('Stock Ledger'!D11+'Stock Ledger'!E11&gt;0,'Stock Ledger'!F11/('Stock Ledger'!D11+'Stock Ledger'!E11),0)</f>
        <v>0.0776545166402536</v>
      </c>
      <c r="D11" s="6" t="n">
        <f aca="false">IF('Stock Ledger'!F11/30&gt;0,'Stock Ledger'!H11/('Stock Ledger'!F11/30),999)</f>
        <v>356.326530612245</v>
      </c>
      <c r="E11" s="3" t="n">
        <f aca="false">'Stock Ledger'!F11*'Stock Ledger'!I11*1.5</f>
        <v>53214</v>
      </c>
      <c r="F11" s="4" t="str">
        <f aca="false">IF(C11&gt;0.5,"Fast",IF(C11&gt;0.2,"Medium","Slow"))</f>
        <v>Slow</v>
      </c>
      <c r="G11" s="4" t="str">
        <f aca="false">IF(C11&lt;0.05,"DEAD STOCK",IF(C11&lt;0.15,"Slow Mover","Active"))</f>
        <v>Slow Mover</v>
      </c>
    </row>
    <row r="12" customFormat="false" ht="15" hidden="false" customHeight="false" outlineLevel="0" collapsed="false">
      <c r="A12" s="4" t="str">
        <f aca="false">'Stock Ledger'!A12</f>
        <v>Product-009</v>
      </c>
      <c r="B12" s="3" t="n">
        <f aca="false">'Stock Ledger'!F12</f>
        <v>77</v>
      </c>
      <c r="C12" s="7" t="n">
        <f aca="false">IF('Stock Ledger'!D12+'Stock Ledger'!E12&gt;0,'Stock Ledger'!F12/('Stock Ledger'!D12+'Stock Ledger'!E12),0)</f>
        <v>0.209809264305177</v>
      </c>
      <c r="D12" s="6" t="n">
        <f aca="false">IF('Stock Ledger'!F12/30&gt;0,'Stock Ledger'!H12/('Stock Ledger'!F12/30),999)</f>
        <v>109.87012987013</v>
      </c>
      <c r="E12" s="3" t="n">
        <f aca="false">'Stock Ledger'!F12*'Stock Ledger'!I12*1.5</f>
        <v>44467.5</v>
      </c>
      <c r="F12" s="4" t="str">
        <f aca="false">IF(C12&gt;0.5,"Fast",IF(C12&gt;0.2,"Medium","Slow"))</f>
        <v>Medium</v>
      </c>
      <c r="G12" s="4" t="str">
        <f aca="false">IF(C12&lt;0.05,"DEAD STOCK",IF(C12&lt;0.15,"Slow Mover","Active"))</f>
        <v>Active</v>
      </c>
    </row>
    <row r="13" customFormat="false" ht="15" hidden="false" customHeight="false" outlineLevel="0" collapsed="false">
      <c r="A13" s="4" t="str">
        <f aca="false">'Stock Ledger'!A13</f>
        <v>Product-010</v>
      </c>
      <c r="B13" s="3" t="n">
        <f aca="false">'Stock Ledger'!F13</f>
        <v>68</v>
      </c>
      <c r="C13" s="7" t="n">
        <f aca="false">IF('Stock Ledger'!D13+'Stock Ledger'!E13&gt;0,'Stock Ledger'!F13/('Stock Ledger'!D13+'Stock Ledger'!E13),0)</f>
        <v>0.183783783783784</v>
      </c>
      <c r="D13" s="6" t="n">
        <f aca="false">IF('Stock Ledger'!F13/30&gt;0,'Stock Ledger'!H13/('Stock Ledger'!F13/30),999)</f>
        <v>133.235294117647</v>
      </c>
      <c r="E13" s="3" t="n">
        <f aca="false">'Stock Ledger'!F13*'Stock Ledger'!I13*1.5</f>
        <v>65382</v>
      </c>
      <c r="F13" s="4" t="str">
        <f aca="false">IF(C13&gt;0.5,"Fast",IF(C13&gt;0.2,"Medium","Slow"))</f>
        <v>Slow</v>
      </c>
      <c r="G13" s="4" t="str">
        <f aca="false">IF(C13&lt;0.05,"DEAD STOCK",IF(C13&lt;0.15,"Slow Mover","Active"))</f>
        <v>Active</v>
      </c>
    </row>
    <row r="14" customFormat="false" ht="15" hidden="false" customHeight="false" outlineLevel="0" collapsed="false">
      <c r="A14" s="4" t="str">
        <f aca="false">'Stock Ledger'!A14</f>
        <v>Product-011</v>
      </c>
      <c r="B14" s="3" t="n">
        <f aca="false">'Stock Ledger'!F14</f>
        <v>100</v>
      </c>
      <c r="C14" s="7" t="n">
        <f aca="false">IF('Stock Ledger'!D14+'Stock Ledger'!E14&gt;0,'Stock Ledger'!F14/('Stock Ledger'!D14+'Stock Ledger'!E14),0)</f>
        <v>0.158227848101266</v>
      </c>
      <c r="D14" s="6" t="n">
        <f aca="false">IF('Stock Ledger'!F14/30&gt;0,'Stock Ledger'!H14/('Stock Ledger'!F14/30),999)</f>
        <v>159.6</v>
      </c>
      <c r="E14" s="3" t="n">
        <f aca="false">'Stock Ledger'!F14*'Stock Ledger'!I14*1.5</f>
        <v>42000</v>
      </c>
      <c r="F14" s="4" t="str">
        <f aca="false">IF(C14&gt;0.5,"Fast",IF(C14&gt;0.2,"Medium","Slow"))</f>
        <v>Slow</v>
      </c>
      <c r="G14" s="4" t="str">
        <f aca="false">IF(C14&lt;0.05,"DEAD STOCK",IF(C14&lt;0.15,"Slow Mover","Active"))</f>
        <v>Active</v>
      </c>
    </row>
    <row r="15" customFormat="false" ht="15" hidden="false" customHeight="false" outlineLevel="0" collapsed="false">
      <c r="A15" s="4" t="str">
        <f aca="false">'Stock Ledger'!A15</f>
        <v>Product-012</v>
      </c>
      <c r="B15" s="3" t="n">
        <f aca="false">'Stock Ledger'!F15</f>
        <v>132</v>
      </c>
      <c r="C15" s="7" t="n">
        <f aca="false">IF('Stock Ledger'!D15+'Stock Ledger'!E15&gt;0,'Stock Ledger'!F15/('Stock Ledger'!D15+'Stock Ledger'!E15),0)</f>
        <v>0.194690265486726</v>
      </c>
      <c r="D15" s="6" t="n">
        <f aca="false">IF('Stock Ledger'!F15/30&gt;0,'Stock Ledger'!H15/('Stock Ledger'!F15/30),999)</f>
        <v>123.863636363636</v>
      </c>
      <c r="E15" s="3" t="n">
        <f aca="false">'Stock Ledger'!F15*'Stock Ledger'!I15*1.5</f>
        <v>98010</v>
      </c>
      <c r="F15" s="4" t="str">
        <f aca="false">IF(C15&gt;0.5,"Fast",IF(C15&gt;0.2,"Medium","Slow"))</f>
        <v>Slow</v>
      </c>
      <c r="G15" s="4" t="str">
        <f aca="false">IF(C15&lt;0.05,"DEAD STOCK",IF(C15&lt;0.15,"Slow Mover","Active"))</f>
        <v>Active</v>
      </c>
    </row>
    <row r="16" customFormat="false" ht="15" hidden="false" customHeight="false" outlineLevel="0" collapsed="false">
      <c r="A16" s="4" t="str">
        <f aca="false">'Stock Ledger'!A16</f>
        <v>Product-013</v>
      </c>
      <c r="B16" s="3" t="n">
        <f aca="false">'Stock Ledger'!F16</f>
        <v>71</v>
      </c>
      <c r="C16" s="7" t="n">
        <f aca="false">IF('Stock Ledger'!D16+'Stock Ledger'!E16&gt;0,'Stock Ledger'!F16/('Stock Ledger'!D16+'Stock Ledger'!E16),0)</f>
        <v>0.178391959798995</v>
      </c>
      <c r="D16" s="6" t="n">
        <f aca="false">IF('Stock Ledger'!F16/30&gt;0,'Stock Ledger'!H16/('Stock Ledger'!F16/30),999)</f>
        <v>136.056338028169</v>
      </c>
      <c r="E16" s="3" t="n">
        <f aca="false">'Stock Ledger'!F16*'Stock Ledger'!I16*1.5</f>
        <v>75934.5</v>
      </c>
      <c r="F16" s="4" t="str">
        <f aca="false">IF(C16&gt;0.5,"Fast",IF(C16&gt;0.2,"Medium","Slow"))</f>
        <v>Slow</v>
      </c>
      <c r="G16" s="4" t="str">
        <f aca="false">IF(C16&lt;0.05,"DEAD STOCK",IF(C16&lt;0.15,"Slow Mover","Active"))</f>
        <v>Active</v>
      </c>
    </row>
    <row r="17" customFormat="false" ht="15" hidden="false" customHeight="false" outlineLevel="0" collapsed="false">
      <c r="A17" s="4" t="str">
        <f aca="false">'Stock Ledger'!A17</f>
        <v>Product-014</v>
      </c>
      <c r="B17" s="3" t="n">
        <f aca="false">'Stock Ledger'!F17</f>
        <v>68</v>
      </c>
      <c r="C17" s="7" t="n">
        <f aca="false">IF('Stock Ledger'!D17+'Stock Ledger'!E17&gt;0,'Stock Ledger'!F17/('Stock Ledger'!D17+'Stock Ledger'!E17),0)</f>
        <v>0.111842105263158</v>
      </c>
      <c r="D17" s="6" t="n">
        <f aca="false">IF('Stock Ledger'!F17/30&gt;0,'Stock Ledger'!H17/('Stock Ledger'!F17/30),999)</f>
        <v>237.352941176471</v>
      </c>
      <c r="E17" s="3" t="n">
        <f aca="false">'Stock Ledger'!F17*'Stock Ledger'!I17*1.5</f>
        <v>52122</v>
      </c>
      <c r="F17" s="4" t="str">
        <f aca="false">IF(C17&gt;0.5,"Fast",IF(C17&gt;0.2,"Medium","Slow"))</f>
        <v>Slow</v>
      </c>
      <c r="G17" s="4" t="str">
        <f aca="false">IF(C17&lt;0.05,"DEAD STOCK",IF(C17&lt;0.15,"Slow Mover","Active"))</f>
        <v>Slow Mover</v>
      </c>
    </row>
    <row r="18" customFormat="false" ht="15" hidden="false" customHeight="false" outlineLevel="0" collapsed="false">
      <c r="A18" s="4" t="str">
        <f aca="false">'Stock Ledger'!A18</f>
        <v>Product-015</v>
      </c>
      <c r="B18" s="3" t="n">
        <f aca="false">'Stock Ledger'!F18</f>
        <v>85</v>
      </c>
      <c r="C18" s="7" t="n">
        <f aca="false">IF('Stock Ledger'!D18+'Stock Ledger'!E18&gt;0,'Stock Ledger'!F18/('Stock Ledger'!D18+'Stock Ledger'!E18),0)</f>
        <v>0.147313691507799</v>
      </c>
      <c r="D18" s="6" t="n">
        <f aca="false">IF('Stock Ledger'!F18/30&gt;0,'Stock Ledger'!H18/('Stock Ledger'!F18/30),999)</f>
        <v>170.823529411765</v>
      </c>
      <c r="E18" s="3" t="n">
        <f aca="false">'Stock Ledger'!F18*'Stock Ledger'!I18*1.5</f>
        <v>35190</v>
      </c>
      <c r="F18" s="4" t="str">
        <f aca="false">IF(C18&gt;0.5,"Fast",IF(C18&gt;0.2,"Medium","Slow"))</f>
        <v>Slow</v>
      </c>
      <c r="G18" s="4" t="str">
        <f aca="false">IF(C18&lt;0.05,"DEAD STOCK",IF(C18&lt;0.15,"Slow Mover","Active"))</f>
        <v>Slow Mover</v>
      </c>
    </row>
    <row r="19" customFormat="false" ht="15" hidden="false" customHeight="false" outlineLevel="0" collapsed="false">
      <c r="A19" s="4" t="str">
        <f aca="false">'Stock Ledger'!A19</f>
        <v>Product-016</v>
      </c>
      <c r="B19" s="3" t="n">
        <f aca="false">'Stock Ledger'!F19</f>
        <v>128</v>
      </c>
      <c r="C19" s="7" t="n">
        <f aca="false">IF('Stock Ledger'!D19+'Stock Ledger'!E19&gt;0,'Stock Ledger'!F19/('Stock Ledger'!D19+'Stock Ledger'!E19),0)</f>
        <v>0.315270935960591</v>
      </c>
      <c r="D19" s="6" t="n">
        <f aca="false">IF('Stock Ledger'!F19/30&gt;0,'Stock Ledger'!H19/('Stock Ledger'!F19/30),999)</f>
        <v>63.75</v>
      </c>
      <c r="E19" s="3" t="n">
        <f aca="false">'Stock Ledger'!F19*'Stock Ledger'!I19*1.5</f>
        <v>68544</v>
      </c>
      <c r="F19" s="4" t="str">
        <f aca="false">IF(C19&gt;0.5,"Fast",IF(C19&gt;0.2,"Medium","Slow"))</f>
        <v>Medium</v>
      </c>
      <c r="G19" s="4" t="str">
        <f aca="false">IF(C19&lt;0.05,"DEAD STOCK",IF(C19&lt;0.15,"Slow Mover","Active"))</f>
        <v>Active</v>
      </c>
    </row>
    <row r="20" customFormat="false" ht="15" hidden="false" customHeight="false" outlineLevel="0" collapsed="false">
      <c r="A20" s="4" t="str">
        <f aca="false">'Stock Ledger'!A20</f>
        <v>Product-017</v>
      </c>
      <c r="B20" s="3" t="n">
        <f aca="false">'Stock Ledger'!F20</f>
        <v>68</v>
      </c>
      <c r="C20" s="7" t="n">
        <f aca="false">IF('Stock Ledger'!D20+'Stock Ledger'!E20&gt;0,'Stock Ledger'!F20/('Stock Ledger'!D20+'Stock Ledger'!E20),0)</f>
        <v>0.167901234567901</v>
      </c>
      <c r="D20" s="6" t="n">
        <f aca="false">IF('Stock Ledger'!F20/30&gt;0,'Stock Ledger'!H20/('Stock Ledger'!F20/30),999)</f>
        <v>145.147058823529</v>
      </c>
      <c r="E20" s="3" t="n">
        <f aca="false">'Stock Ledger'!F20*'Stock Ledger'!I20*1.5</f>
        <v>41310</v>
      </c>
      <c r="F20" s="4" t="str">
        <f aca="false">IF(C20&gt;0.5,"Fast",IF(C20&gt;0.2,"Medium","Slow"))</f>
        <v>Slow</v>
      </c>
      <c r="G20" s="4" t="str">
        <f aca="false">IF(C20&lt;0.05,"DEAD STOCK",IF(C20&lt;0.15,"Slow Mover","Active"))</f>
        <v>Active</v>
      </c>
    </row>
    <row r="21" customFormat="false" ht="15" hidden="false" customHeight="false" outlineLevel="0" collapsed="false">
      <c r="A21" s="4" t="str">
        <f aca="false">'Stock Ledger'!A21</f>
        <v>Product-018</v>
      </c>
      <c r="B21" s="3" t="n">
        <f aca="false">'Stock Ledger'!F21</f>
        <v>94</v>
      </c>
      <c r="C21" s="7" t="n">
        <f aca="false">IF('Stock Ledger'!D21+'Stock Ledger'!E21&gt;0,'Stock Ledger'!F21/('Stock Ledger'!D21+'Stock Ledger'!E21),0)</f>
        <v>0.170289855072464</v>
      </c>
      <c r="D21" s="6" t="n">
        <f aca="false">IF('Stock Ledger'!F21/30&gt;0,'Stock Ledger'!H21/('Stock Ledger'!F21/30),999)</f>
        <v>145.212765957447</v>
      </c>
      <c r="E21" s="3" t="n">
        <f aca="false">'Stock Ledger'!F21*'Stock Ledger'!I21*1.5</f>
        <v>60630</v>
      </c>
      <c r="F21" s="4" t="str">
        <f aca="false">IF(C21&gt;0.5,"Fast",IF(C21&gt;0.2,"Medium","Slow"))</f>
        <v>Slow</v>
      </c>
      <c r="G21" s="4" t="str">
        <f aca="false">IF(C21&lt;0.05,"DEAD STOCK",IF(C21&lt;0.15,"Slow Mover","Active"))</f>
        <v>Active</v>
      </c>
    </row>
    <row r="22" customFormat="false" ht="15" hidden="false" customHeight="false" outlineLevel="0" collapsed="false">
      <c r="A22" s="4" t="str">
        <f aca="false">'Stock Ledger'!A22</f>
        <v>Product-019</v>
      </c>
      <c r="B22" s="3" t="n">
        <f aca="false">'Stock Ledger'!F22</f>
        <v>113</v>
      </c>
      <c r="C22" s="7" t="n">
        <f aca="false">IF('Stock Ledger'!D22+'Stock Ledger'!E22&gt;0,'Stock Ledger'!F22/('Stock Ledger'!D22+'Stock Ledger'!E22),0)</f>
        <v>0.219417475728155</v>
      </c>
      <c r="D22" s="6" t="n">
        <f aca="false">IF('Stock Ledger'!F22/30&gt;0,'Stock Ledger'!H22/('Stock Ledger'!F22/30),999)</f>
        <v>105.398230088496</v>
      </c>
      <c r="E22" s="3" t="n">
        <f aca="false">'Stock Ledger'!F22*'Stock Ledger'!I22*1.5</f>
        <v>133227</v>
      </c>
      <c r="F22" s="4" t="str">
        <f aca="false">IF(C22&gt;0.5,"Fast",IF(C22&gt;0.2,"Medium","Slow"))</f>
        <v>Medium</v>
      </c>
      <c r="G22" s="4" t="str">
        <f aca="false">IF(C22&lt;0.05,"DEAD STOCK",IF(C22&lt;0.15,"Slow Mover","Active"))</f>
        <v>Active</v>
      </c>
    </row>
    <row r="23" customFormat="false" ht="15" hidden="false" customHeight="false" outlineLevel="0" collapsed="false">
      <c r="A23" s="4" t="str">
        <f aca="false">'Stock Ledger'!A23</f>
        <v>Product-020</v>
      </c>
      <c r="B23" s="3" t="n">
        <f aca="false">'Stock Ledger'!F23</f>
        <v>135</v>
      </c>
      <c r="C23" s="7" t="n">
        <f aca="false">IF('Stock Ledger'!D23+'Stock Ledger'!E23&gt;0,'Stock Ledger'!F23/('Stock Ledger'!D23+'Stock Ledger'!E23),0)</f>
        <v>0.241071428571429</v>
      </c>
      <c r="D23" s="6" t="n">
        <f aca="false">IF('Stock Ledger'!F23/30&gt;0,'Stock Ledger'!H23/('Stock Ledger'!F23/30),999)</f>
        <v>94.4444444444444</v>
      </c>
      <c r="E23" s="3" t="n">
        <f aca="false">'Stock Ledger'!F23*'Stock Ledger'!I23*1.5</f>
        <v>24300</v>
      </c>
      <c r="F23" s="4" t="str">
        <f aca="false">IF(C23&gt;0.5,"Fast",IF(C23&gt;0.2,"Medium","Slow"))</f>
        <v>Medium</v>
      </c>
      <c r="G23" s="4" t="str">
        <f aca="false">IF(C23&lt;0.05,"DEAD STOCK",IF(C23&lt;0.15,"Slow Mover","Active"))</f>
        <v>Active</v>
      </c>
    </row>
    <row r="24" customFormat="false" ht="15" hidden="false" customHeight="false" outlineLevel="0" collapsed="false">
      <c r="A24" s="4" t="str">
        <f aca="false">'Stock Ledger'!A24</f>
        <v>Product-021</v>
      </c>
      <c r="B24" s="3" t="n">
        <f aca="false">'Stock Ledger'!F24</f>
        <v>27</v>
      </c>
      <c r="C24" s="7" t="n">
        <f aca="false">IF('Stock Ledger'!D24+'Stock Ledger'!E24&gt;0,'Stock Ledger'!F24/('Stock Ledger'!D24+'Stock Ledger'!E24),0)</f>
        <v>0.073972602739726</v>
      </c>
      <c r="D24" s="6" t="n">
        <f aca="false">IF('Stock Ledger'!F24/30&gt;0,'Stock Ledger'!H24/('Stock Ledger'!F24/30),999)</f>
        <v>365.555555555556</v>
      </c>
      <c r="E24" s="3" t="n">
        <f aca="false">'Stock Ledger'!F24*'Stock Ledger'!I24*1.5</f>
        <v>28107</v>
      </c>
      <c r="F24" s="4" t="str">
        <f aca="false">IF(C24&gt;0.5,"Fast",IF(C24&gt;0.2,"Medium","Slow"))</f>
        <v>Slow</v>
      </c>
      <c r="G24" s="4" t="str">
        <f aca="false">IF(C24&lt;0.05,"DEAD STOCK",IF(C24&lt;0.15,"Slow Mover","Active"))</f>
        <v>Slow Mover</v>
      </c>
    </row>
    <row r="25" customFormat="false" ht="15" hidden="false" customHeight="false" outlineLevel="0" collapsed="false">
      <c r="A25" s="4" t="str">
        <f aca="false">'Stock Ledger'!A25</f>
        <v>Product-022</v>
      </c>
      <c r="B25" s="3" t="n">
        <f aca="false">'Stock Ledger'!F25</f>
        <v>34</v>
      </c>
      <c r="C25" s="7" t="n">
        <f aca="false">IF('Stock Ledger'!D25+'Stock Ledger'!E25&gt;0,'Stock Ledger'!F25/('Stock Ledger'!D25+'Stock Ledger'!E25),0)</f>
        <v>0.0457604306864065</v>
      </c>
      <c r="D25" s="6" t="n">
        <f aca="false">IF('Stock Ledger'!F25/30&gt;0,'Stock Ledger'!H25/('Stock Ledger'!F25/30),999)</f>
        <v>621.176470588235</v>
      </c>
      <c r="E25" s="3" t="n">
        <f aca="false">'Stock Ledger'!F25*'Stock Ledger'!I25*1.5</f>
        <v>13056</v>
      </c>
      <c r="F25" s="4" t="str">
        <f aca="false">IF(C25&gt;0.5,"Fast",IF(C25&gt;0.2,"Medium","Slow"))</f>
        <v>Slow</v>
      </c>
      <c r="G25" s="4" t="str">
        <f aca="false">IF(C25&lt;0.05,"DEAD STOCK",IF(C25&lt;0.15,"Slow Mover","Active"))</f>
        <v>DEAD STOCK</v>
      </c>
    </row>
    <row r="26" customFormat="false" ht="15" hidden="false" customHeight="false" outlineLevel="0" collapsed="false">
      <c r="A26" s="4" t="str">
        <f aca="false">'Stock Ledger'!A26</f>
        <v>Product-023</v>
      </c>
      <c r="B26" s="3" t="n">
        <f aca="false">'Stock Ledger'!F26</f>
        <v>69</v>
      </c>
      <c r="C26" s="7" t="n">
        <f aca="false">IF('Stock Ledger'!D26+'Stock Ledger'!E26&gt;0,'Stock Ledger'!F26/('Stock Ledger'!D26+'Stock Ledger'!E26),0)</f>
        <v>0.256505576208178</v>
      </c>
      <c r="D26" s="6" t="n">
        <f aca="false">IF('Stock Ledger'!F26/30&gt;0,'Stock Ledger'!H26/('Stock Ledger'!F26/30),999)</f>
        <v>86.5217391304348</v>
      </c>
      <c r="E26" s="3" t="n">
        <f aca="false">'Stock Ledger'!F26*'Stock Ledger'!I26*1.5</f>
        <v>52785</v>
      </c>
      <c r="F26" s="4" t="str">
        <f aca="false">IF(C26&gt;0.5,"Fast",IF(C26&gt;0.2,"Medium","Slow"))</f>
        <v>Medium</v>
      </c>
      <c r="G26" s="4" t="str">
        <f aca="false">IF(C26&lt;0.05,"DEAD STOCK",IF(C26&lt;0.15,"Slow Mover","Active"))</f>
        <v>Active</v>
      </c>
    </row>
    <row r="27" customFormat="false" ht="15" hidden="false" customHeight="false" outlineLevel="0" collapsed="false">
      <c r="A27" s="4" t="str">
        <f aca="false">'Stock Ledger'!A27</f>
        <v>Product-024</v>
      </c>
      <c r="B27" s="3" t="n">
        <f aca="false">'Stock Ledger'!F27</f>
        <v>71</v>
      </c>
      <c r="C27" s="7" t="n">
        <f aca="false">IF('Stock Ledger'!D27+'Stock Ledger'!E27&gt;0,'Stock Ledger'!F27/('Stock Ledger'!D27+'Stock Ledger'!E27),0)</f>
        <v>0.177944862155388</v>
      </c>
      <c r="D27" s="6" t="n">
        <f aca="false">IF('Stock Ledger'!F27/30&gt;0,'Stock Ledger'!H27/('Stock Ledger'!F27/30),999)</f>
        <v>136.478873239437</v>
      </c>
      <c r="E27" s="3" t="n">
        <f aca="false">'Stock Ledger'!F27*'Stock Ledger'!I27*1.5</f>
        <v>73804.5</v>
      </c>
      <c r="F27" s="4" t="str">
        <f aca="false">IF(C27&gt;0.5,"Fast",IF(C27&gt;0.2,"Medium","Slow"))</f>
        <v>Slow</v>
      </c>
      <c r="G27" s="4" t="str">
        <f aca="false">IF(C27&lt;0.05,"DEAD STOCK",IF(C27&lt;0.15,"Slow Mover","Active"))</f>
        <v>Active</v>
      </c>
    </row>
    <row r="28" customFormat="false" ht="15" hidden="false" customHeight="false" outlineLevel="0" collapsed="false">
      <c r="A28" s="4" t="str">
        <f aca="false">'Stock Ledger'!A28</f>
        <v>Product-025</v>
      </c>
      <c r="B28" s="3" t="n">
        <f aca="false">'Stock Ledger'!F28</f>
        <v>24</v>
      </c>
      <c r="C28" s="7" t="n">
        <f aca="false">IF('Stock Ledger'!D28+'Stock Ledger'!E28&gt;0,'Stock Ledger'!F28/('Stock Ledger'!D28+'Stock Ledger'!E28),0)</f>
        <v>0.073394495412844</v>
      </c>
      <c r="D28" s="6" t="n">
        <f aca="false">IF('Stock Ledger'!F28/30&gt;0,'Stock Ledger'!H28/('Stock Ledger'!F28/30),999)</f>
        <v>370</v>
      </c>
      <c r="E28" s="3" t="n">
        <f aca="false">'Stock Ledger'!F28*'Stock Ledger'!I28*1.5</f>
        <v>16416</v>
      </c>
      <c r="F28" s="4" t="str">
        <f aca="false">IF(C28&gt;0.5,"Fast",IF(C28&gt;0.2,"Medium","Slow"))</f>
        <v>Slow</v>
      </c>
      <c r="G28" s="4" t="str">
        <f aca="false">IF(C28&lt;0.05,"DEAD STOCK",IF(C28&lt;0.15,"Slow Mover","Active"))</f>
        <v>Slow Mover</v>
      </c>
    </row>
    <row r="29" customFormat="false" ht="15" hidden="false" customHeight="false" outlineLevel="0" collapsed="false">
      <c r="A29" s="4" t="str">
        <f aca="false">'Stock Ledger'!A29</f>
        <v>Product-026</v>
      </c>
      <c r="B29" s="3" t="n">
        <f aca="false">'Stock Ledger'!F29</f>
        <v>120</v>
      </c>
      <c r="C29" s="7" t="n">
        <f aca="false">IF('Stock Ledger'!D29+'Stock Ledger'!E29&gt;0,'Stock Ledger'!F29/('Stock Ledger'!D29+'Stock Ledger'!E29),0)</f>
        <v>0.49792531120332</v>
      </c>
      <c r="D29" s="6" t="n">
        <f aca="false">IF('Stock Ledger'!F29/30&gt;0,'Stock Ledger'!H29/('Stock Ledger'!F29/30),999)</f>
        <v>30</v>
      </c>
      <c r="E29" s="3" t="n">
        <f aca="false">'Stock Ledger'!F29*'Stock Ledger'!I29*1.5</f>
        <v>35100</v>
      </c>
      <c r="F29" s="4" t="str">
        <f aca="false">IF(C29&gt;0.5,"Fast",IF(C29&gt;0.2,"Medium","Slow"))</f>
        <v>Medium</v>
      </c>
      <c r="G29" s="4" t="str">
        <f aca="false">IF(C29&lt;0.05,"DEAD STOCK",IF(C29&lt;0.15,"Slow Mover","Active"))</f>
        <v>Active</v>
      </c>
    </row>
    <row r="30" customFormat="false" ht="15" hidden="false" customHeight="false" outlineLevel="0" collapsed="false">
      <c r="A30" s="4" t="str">
        <f aca="false">'Stock Ledger'!A30</f>
        <v>Product-027</v>
      </c>
      <c r="B30" s="3" t="n">
        <f aca="false">'Stock Ledger'!F30</f>
        <v>148</v>
      </c>
      <c r="C30" s="7" t="n">
        <f aca="false">IF('Stock Ledger'!D30+'Stock Ledger'!E30&gt;0,'Stock Ledger'!F30/('Stock Ledger'!D30+'Stock Ledger'!E30),0)</f>
        <v>0.522968197879859</v>
      </c>
      <c r="D30" s="6" t="n">
        <f aca="false">IF('Stock Ledger'!F30/30&gt;0,'Stock Ledger'!H30/('Stock Ledger'!F30/30),999)</f>
        <v>25.7432432432432</v>
      </c>
      <c r="E30" s="3" t="n">
        <f aca="false">'Stock Ledger'!F30*'Stock Ledger'!I30*1.5</f>
        <v>158286</v>
      </c>
      <c r="F30" s="4" t="str">
        <f aca="false">IF(C30&gt;0.5,"Fast",IF(C30&gt;0.2,"Medium","Slow"))</f>
        <v>Fast</v>
      </c>
      <c r="G30" s="4" t="str">
        <f aca="false">IF(C30&lt;0.05,"DEAD STOCK",IF(C30&lt;0.15,"Slow Mover","Active"))</f>
        <v>Active</v>
      </c>
    </row>
    <row r="31" customFormat="false" ht="15" hidden="false" customHeight="false" outlineLevel="0" collapsed="false">
      <c r="A31" s="4" t="str">
        <f aca="false">'Stock Ledger'!A31</f>
        <v>Product-028</v>
      </c>
      <c r="B31" s="3" t="n">
        <f aca="false">'Stock Ledger'!F31</f>
        <v>73</v>
      </c>
      <c r="C31" s="7" t="n">
        <f aca="false">IF('Stock Ledger'!D31+'Stock Ledger'!E31&gt;0,'Stock Ledger'!F31/('Stock Ledger'!D31+'Stock Ledger'!E31),0)</f>
        <v>0.185750636132316</v>
      </c>
      <c r="D31" s="6" t="n">
        <f aca="false">IF('Stock Ledger'!F31/30&gt;0,'Stock Ledger'!H31/('Stock Ledger'!F31/30),999)</f>
        <v>129.452054794521</v>
      </c>
      <c r="E31" s="3" t="n">
        <f aca="false">'Stock Ledger'!F31*'Stock Ledger'!I31*1.5</f>
        <v>75007.5</v>
      </c>
      <c r="F31" s="4" t="str">
        <f aca="false">IF(C31&gt;0.5,"Fast",IF(C31&gt;0.2,"Medium","Slow"))</f>
        <v>Slow</v>
      </c>
      <c r="G31" s="4" t="str">
        <f aca="false">IF(C31&lt;0.05,"DEAD STOCK",IF(C31&lt;0.15,"Slow Mover","Active"))</f>
        <v>Active</v>
      </c>
    </row>
    <row r="32" customFormat="false" ht="15" hidden="false" customHeight="false" outlineLevel="0" collapsed="false">
      <c r="A32" s="4" t="str">
        <f aca="false">'Stock Ledger'!A32</f>
        <v>Product-029</v>
      </c>
      <c r="B32" s="3" t="n">
        <f aca="false">'Stock Ledger'!F32</f>
        <v>103</v>
      </c>
      <c r="C32" s="7" t="n">
        <f aca="false">IF('Stock Ledger'!D32+'Stock Ledger'!E32&gt;0,'Stock Ledger'!F32/('Stock Ledger'!D32+'Stock Ledger'!E32),0)</f>
        <v>0.153046062407132</v>
      </c>
      <c r="D32" s="6" t="n">
        <f aca="false">IF('Stock Ledger'!F32/30&gt;0,'Stock Ledger'!H32/('Stock Ledger'!F32/30),999)</f>
        <v>165.145631067961</v>
      </c>
      <c r="E32" s="3" t="n">
        <f aca="false">'Stock Ledger'!F32*'Stock Ledger'!I32*1.5</f>
        <v>114175.5</v>
      </c>
      <c r="F32" s="4" t="str">
        <f aca="false">IF(C32&gt;0.5,"Fast",IF(C32&gt;0.2,"Medium","Slow"))</f>
        <v>Slow</v>
      </c>
      <c r="G32" s="4" t="str">
        <f aca="false">IF(C32&lt;0.05,"DEAD STOCK",IF(C32&lt;0.15,"Slow Mover","Active"))</f>
        <v>Active</v>
      </c>
    </row>
    <row r="33" customFormat="false" ht="15" hidden="false" customHeight="false" outlineLevel="0" collapsed="false">
      <c r="A33" s="4" t="str">
        <f aca="false">'Stock Ledger'!A33</f>
        <v>Product-030</v>
      </c>
      <c r="B33" s="3" t="n">
        <f aca="false">'Stock Ledger'!F33</f>
        <v>74</v>
      </c>
      <c r="C33" s="7" t="n">
        <f aca="false">IF('Stock Ledger'!D33+'Stock Ledger'!E33&gt;0,'Stock Ledger'!F33/('Stock Ledger'!D33+'Stock Ledger'!E33),0)</f>
        <v>0.100271002710027</v>
      </c>
      <c r="D33" s="6" t="n">
        <f aca="false">IF('Stock Ledger'!F33/30&gt;0,'Stock Ledger'!H33/('Stock Ledger'!F33/30),999)</f>
        <v>267.162162162162</v>
      </c>
      <c r="E33" s="3" t="n">
        <f aca="false">'Stock Ledger'!F33*'Stock Ledger'!I33*1.5</f>
        <v>31524</v>
      </c>
      <c r="F33" s="4" t="str">
        <f aca="false">IF(C33&gt;0.5,"Fast",IF(C33&gt;0.2,"Medium","Slow"))</f>
        <v>Slow</v>
      </c>
      <c r="G33" s="4" t="str">
        <f aca="false">IF(C33&lt;0.05,"DEAD STOCK",IF(C33&lt;0.15,"Slow Mover","Active"))</f>
        <v>Slow Mover</v>
      </c>
    </row>
    <row r="34" customFormat="false" ht="15" hidden="false" customHeight="false" outlineLevel="0" collapsed="false">
      <c r="A34" s="4" t="str">
        <f aca="false">'Stock Ledger'!A34</f>
        <v>Product-031</v>
      </c>
      <c r="B34" s="3" t="n">
        <f aca="false">'Stock Ledger'!F34</f>
        <v>144</v>
      </c>
      <c r="C34" s="7" t="n">
        <f aca="false">IF('Stock Ledger'!D34+'Stock Ledger'!E34&gt;0,'Stock Ledger'!F34/('Stock Ledger'!D34+'Stock Ledger'!E34),0)</f>
        <v>0.525547445255475</v>
      </c>
      <c r="D34" s="6" t="n">
        <f aca="false">IF('Stock Ledger'!F34/30&gt;0,'Stock Ledger'!H34/('Stock Ledger'!F34/30),999)</f>
        <v>26.25</v>
      </c>
      <c r="E34" s="3" t="n">
        <f aca="false">'Stock Ledger'!F34*'Stock Ledger'!I34*1.5</f>
        <v>56808</v>
      </c>
      <c r="F34" s="4" t="str">
        <f aca="false">IF(C34&gt;0.5,"Fast",IF(C34&gt;0.2,"Medium","Slow"))</f>
        <v>Fast</v>
      </c>
      <c r="G34" s="4" t="str">
        <f aca="false">IF(C34&lt;0.05,"DEAD STOCK",IF(C34&lt;0.15,"Slow Mover","Active"))</f>
        <v>Active</v>
      </c>
    </row>
    <row r="35" customFormat="false" ht="15" hidden="false" customHeight="false" outlineLevel="0" collapsed="false">
      <c r="A35" s="4" t="str">
        <f aca="false">'Stock Ledger'!A35</f>
        <v>Product-032</v>
      </c>
      <c r="B35" s="3" t="n">
        <f aca="false">'Stock Ledger'!F35</f>
        <v>72</v>
      </c>
      <c r="C35" s="7" t="n">
        <f aca="false">IF('Stock Ledger'!D35+'Stock Ledger'!E35&gt;0,'Stock Ledger'!F35/('Stock Ledger'!D35+'Stock Ledger'!E35),0)</f>
        <v>0.108108108108108</v>
      </c>
      <c r="D35" s="6" t="n">
        <f aca="false">IF('Stock Ledger'!F35/30&gt;0,'Stock Ledger'!H35/('Stock Ledger'!F35/30),999)</f>
        <v>244.583333333333</v>
      </c>
      <c r="E35" s="3" t="n">
        <f aca="false">'Stock Ledger'!F35*'Stock Ledger'!I35*1.5</f>
        <v>46764</v>
      </c>
      <c r="F35" s="4" t="str">
        <f aca="false">IF(C35&gt;0.5,"Fast",IF(C35&gt;0.2,"Medium","Slow"))</f>
        <v>Slow</v>
      </c>
      <c r="G35" s="4" t="str">
        <f aca="false">IF(C35&lt;0.05,"DEAD STOCK",IF(C35&lt;0.15,"Slow Mover","Active"))</f>
        <v>Slow Mover</v>
      </c>
    </row>
    <row r="36" customFormat="false" ht="15" hidden="false" customHeight="false" outlineLevel="0" collapsed="false">
      <c r="A36" s="4" t="str">
        <f aca="false">'Stock Ledger'!A36</f>
        <v>Product-033</v>
      </c>
      <c r="B36" s="3" t="n">
        <f aca="false">'Stock Ledger'!F36</f>
        <v>138</v>
      </c>
      <c r="C36" s="7" t="n">
        <f aca="false">IF('Stock Ledger'!D36+'Stock Ledger'!E36&gt;0,'Stock Ledger'!F36/('Stock Ledger'!D36+'Stock Ledger'!E36),0)</f>
        <v>0.336585365853659</v>
      </c>
      <c r="D36" s="6" t="n">
        <f aca="false">IF('Stock Ledger'!F36/30&gt;0,'Stock Ledger'!H36/('Stock Ledger'!F36/30),999)</f>
        <v>57.1739130434783</v>
      </c>
      <c r="E36" s="3" t="n">
        <f aca="false">'Stock Ledger'!F36*'Stock Ledger'!I36*1.5</f>
        <v>81972</v>
      </c>
      <c r="F36" s="4" t="str">
        <f aca="false">IF(C36&gt;0.5,"Fast",IF(C36&gt;0.2,"Medium","Slow"))</f>
        <v>Medium</v>
      </c>
      <c r="G36" s="4" t="str">
        <f aca="false">IF(C36&lt;0.05,"DEAD STOCK",IF(C36&lt;0.15,"Slow Mover","Active"))</f>
        <v>Active</v>
      </c>
    </row>
    <row r="37" customFormat="false" ht="15" hidden="false" customHeight="false" outlineLevel="0" collapsed="false">
      <c r="A37" s="4" t="str">
        <f aca="false">'Stock Ledger'!A37</f>
        <v>Product-034</v>
      </c>
      <c r="B37" s="3" t="n">
        <f aca="false">'Stock Ledger'!F37</f>
        <v>48</v>
      </c>
      <c r="C37" s="7" t="n">
        <f aca="false">IF('Stock Ledger'!D37+'Stock Ledger'!E37&gt;0,'Stock Ledger'!F37/('Stock Ledger'!D37+'Stock Ledger'!E37),0)</f>
        <v>0.106430155210643</v>
      </c>
      <c r="D37" s="6" t="n">
        <f aca="false">IF('Stock Ledger'!F37/30&gt;0,'Stock Ledger'!H37/('Stock Ledger'!F37/30),999)</f>
        <v>249.375</v>
      </c>
      <c r="E37" s="3" t="n">
        <f aca="false">'Stock Ledger'!F37*'Stock Ledger'!I37*1.5</f>
        <v>49032</v>
      </c>
      <c r="F37" s="4" t="str">
        <f aca="false">IF(C37&gt;0.5,"Fast",IF(C37&gt;0.2,"Medium","Slow"))</f>
        <v>Slow</v>
      </c>
      <c r="G37" s="4" t="str">
        <f aca="false">IF(C37&lt;0.05,"DEAD STOCK",IF(C37&lt;0.15,"Slow Mover","Active"))</f>
        <v>Slow Mover</v>
      </c>
    </row>
    <row r="38" customFormat="false" ht="15" hidden="false" customHeight="false" outlineLevel="0" collapsed="false">
      <c r="A38" s="4" t="str">
        <f aca="false">'Stock Ledger'!A38</f>
        <v>Product-035</v>
      </c>
      <c r="B38" s="3" t="n">
        <f aca="false">'Stock Ledger'!F38</f>
        <v>103</v>
      </c>
      <c r="C38" s="7" t="n">
        <f aca="false">IF('Stock Ledger'!D38+'Stock Ledger'!E38&gt;0,'Stock Ledger'!F38/('Stock Ledger'!D38+'Stock Ledger'!E38),0)</f>
        <v>0.183928571428571</v>
      </c>
      <c r="D38" s="6" t="n">
        <f aca="false">IF('Stock Ledger'!F38/30&gt;0,'Stock Ledger'!H38/('Stock Ledger'!F38/30),999)</f>
        <v>130.776699029126</v>
      </c>
      <c r="E38" s="3" t="n">
        <f aca="false">'Stock Ledger'!F38*'Stock Ledger'!I38*1.5</f>
        <v>26574</v>
      </c>
      <c r="F38" s="4" t="str">
        <f aca="false">IF(C38&gt;0.5,"Fast",IF(C38&gt;0.2,"Medium","Slow"))</f>
        <v>Slow</v>
      </c>
      <c r="G38" s="4" t="str">
        <f aca="false">IF(C38&lt;0.05,"DEAD STOCK",IF(C38&lt;0.15,"Slow Mover","Active"))</f>
        <v>Active</v>
      </c>
    </row>
    <row r="39" customFormat="false" ht="15" hidden="false" customHeight="false" outlineLevel="0" collapsed="false">
      <c r="A39" s="4" t="str">
        <f aca="false">'Stock Ledger'!A39</f>
        <v>Product-036</v>
      </c>
      <c r="B39" s="3" t="n">
        <f aca="false">'Stock Ledger'!F39</f>
        <v>41</v>
      </c>
      <c r="C39" s="7" t="n">
        <f aca="false">IF('Stock Ledger'!D39+'Stock Ledger'!E39&gt;0,'Stock Ledger'!F39/('Stock Ledger'!D39+'Stock Ledger'!E39),0)</f>
        <v>0.0705679862306368</v>
      </c>
      <c r="D39" s="6" t="n">
        <f aca="false">IF('Stock Ledger'!F39/30&gt;0,'Stock Ledger'!H39/('Stock Ledger'!F39/30),999)</f>
        <v>392.19512195122</v>
      </c>
      <c r="E39" s="3" t="n">
        <f aca="false">'Stock Ledger'!F39*'Stock Ledger'!I39*1.5</f>
        <v>15190.5</v>
      </c>
      <c r="F39" s="4" t="str">
        <f aca="false">IF(C39&gt;0.5,"Fast",IF(C39&gt;0.2,"Medium","Slow"))</f>
        <v>Slow</v>
      </c>
      <c r="G39" s="4" t="str">
        <f aca="false">IF(C39&lt;0.05,"DEAD STOCK",IF(C39&lt;0.15,"Slow Mover","Active"))</f>
        <v>Slow Mover</v>
      </c>
    </row>
    <row r="40" customFormat="false" ht="15" hidden="false" customHeight="false" outlineLevel="0" collapsed="false">
      <c r="A40" s="4" t="str">
        <f aca="false">'Stock Ledger'!A40</f>
        <v>Product-037</v>
      </c>
      <c r="B40" s="3" t="n">
        <f aca="false">'Stock Ledger'!F40</f>
        <v>29</v>
      </c>
      <c r="C40" s="7" t="n">
        <f aca="false">IF('Stock Ledger'!D40+'Stock Ledger'!E40&gt;0,'Stock Ledger'!F40/('Stock Ledger'!D40+'Stock Ledger'!E40),0)</f>
        <v>0.0865671641791045</v>
      </c>
      <c r="D40" s="6" t="n">
        <f aca="false">IF('Stock Ledger'!F40/30&gt;0,'Stock Ledger'!H40/('Stock Ledger'!F40/30),999)</f>
        <v>315.51724137931</v>
      </c>
      <c r="E40" s="3" t="n">
        <f aca="false">'Stock Ledger'!F40*'Stock Ledger'!I40*1.5</f>
        <v>24838.5</v>
      </c>
      <c r="F40" s="4" t="str">
        <f aca="false">IF(C40&gt;0.5,"Fast",IF(C40&gt;0.2,"Medium","Slow"))</f>
        <v>Slow</v>
      </c>
      <c r="G40" s="4" t="str">
        <f aca="false">IF(C40&lt;0.05,"DEAD STOCK",IF(C40&lt;0.15,"Slow Mover","Active"))</f>
        <v>Slow Mover</v>
      </c>
    </row>
    <row r="41" customFormat="false" ht="15" hidden="false" customHeight="false" outlineLevel="0" collapsed="false">
      <c r="A41" s="4" t="str">
        <f aca="false">'Stock Ledger'!A41</f>
        <v>Product-038</v>
      </c>
      <c r="B41" s="3" t="n">
        <f aca="false">'Stock Ledger'!F41</f>
        <v>28</v>
      </c>
      <c r="C41" s="7" t="n">
        <f aca="false">IF('Stock Ledger'!D41+'Stock Ledger'!E41&gt;0,'Stock Ledger'!F41/('Stock Ledger'!D41+'Stock Ledger'!E41),0)</f>
        <v>0.0517560073937153</v>
      </c>
      <c r="D41" s="6" t="n">
        <f aca="false">IF('Stock Ledger'!F41/30&gt;0,'Stock Ledger'!H41/('Stock Ledger'!F41/30),999)</f>
        <v>538.928571428571</v>
      </c>
      <c r="E41" s="3" t="n">
        <f aca="false">'Stock Ledger'!F41*'Stock Ledger'!I41*1.5</f>
        <v>26334</v>
      </c>
      <c r="F41" s="4" t="str">
        <f aca="false">IF(C41&gt;0.5,"Fast",IF(C41&gt;0.2,"Medium","Slow"))</f>
        <v>Slow</v>
      </c>
      <c r="G41" s="4" t="str">
        <f aca="false">IF(C41&lt;0.05,"DEAD STOCK",IF(C41&lt;0.15,"Slow Mover","Active"))</f>
        <v>Slow Mover</v>
      </c>
    </row>
    <row r="42" customFormat="false" ht="15" hidden="false" customHeight="false" outlineLevel="0" collapsed="false">
      <c r="A42" s="4" t="str">
        <f aca="false">'Stock Ledger'!A42</f>
        <v>Product-039</v>
      </c>
      <c r="B42" s="3" t="n">
        <f aca="false">'Stock Ledger'!F42</f>
        <v>45</v>
      </c>
      <c r="C42" s="7" t="n">
        <f aca="false">IF('Stock Ledger'!D42+'Stock Ledger'!E42&gt;0,'Stock Ledger'!F42/('Stock Ledger'!D42+'Stock Ledger'!E42),0)</f>
        <v>0.100671140939597</v>
      </c>
      <c r="D42" s="6" t="n">
        <f aca="false">IF('Stock Ledger'!F42/30&gt;0,'Stock Ledger'!H42/('Stock Ledger'!F42/30),999)</f>
        <v>268</v>
      </c>
      <c r="E42" s="3" t="n">
        <f aca="false">'Stock Ledger'!F42*'Stock Ledger'!I42*1.5</f>
        <v>34020</v>
      </c>
      <c r="F42" s="4" t="str">
        <f aca="false">IF(C42&gt;0.5,"Fast",IF(C42&gt;0.2,"Medium","Slow"))</f>
        <v>Slow</v>
      </c>
      <c r="G42" s="4" t="str">
        <f aca="false">IF(C42&lt;0.05,"DEAD STOCK",IF(C42&lt;0.15,"Slow Mover","Active"))</f>
        <v>Slow Mover</v>
      </c>
    </row>
    <row r="43" customFormat="false" ht="15" hidden="false" customHeight="false" outlineLevel="0" collapsed="false">
      <c r="A43" s="4" t="str">
        <f aca="false">'Stock Ledger'!A43</f>
        <v>Product-040</v>
      </c>
      <c r="B43" s="3" t="n">
        <f aca="false">'Stock Ledger'!F43</f>
        <v>56</v>
      </c>
      <c r="C43" s="7" t="n">
        <f aca="false">IF('Stock Ledger'!D43+'Stock Ledger'!E43&gt;0,'Stock Ledger'!F43/('Stock Ledger'!D43+'Stock Ledger'!E43),0)</f>
        <v>0.122004357298475</v>
      </c>
      <c r="D43" s="6" t="n">
        <f aca="false">IF('Stock Ledger'!F43/30&gt;0,'Stock Ledger'!H43/('Stock Ledger'!F43/30),999)</f>
        <v>212.678571428571</v>
      </c>
      <c r="E43" s="3" t="n">
        <f aca="false">'Stock Ledger'!F43*'Stock Ledger'!I43*1.5</f>
        <v>60480</v>
      </c>
      <c r="F43" s="4" t="str">
        <f aca="false">IF(C43&gt;0.5,"Fast",IF(C43&gt;0.2,"Medium","Slow"))</f>
        <v>Slow</v>
      </c>
      <c r="G43" s="4" t="str">
        <f aca="false">IF(C43&lt;0.05,"DEAD STOCK",IF(C43&lt;0.15,"Slow Mover","Active"))</f>
        <v>Slow Mover</v>
      </c>
    </row>
    <row r="44" customFormat="false" ht="15" hidden="false" customHeight="false" outlineLevel="0" collapsed="false">
      <c r="A44" s="4" t="str">
        <f aca="false">'Stock Ledger'!A44</f>
        <v>Product-041</v>
      </c>
      <c r="B44" s="3" t="n">
        <f aca="false">'Stock Ledger'!F44</f>
        <v>43</v>
      </c>
      <c r="C44" s="7" t="n">
        <f aca="false">IF('Stock Ledger'!D44+'Stock Ledger'!E44&gt;0,'Stock Ledger'!F44/('Stock Ledger'!D44+'Stock Ledger'!E44),0)</f>
        <v>0.092274678111588</v>
      </c>
      <c r="D44" s="6" t="n">
        <f aca="false">IF('Stock Ledger'!F44/30&gt;0,'Stock Ledger'!H44/('Stock Ledger'!F44/30),999)</f>
        <v>293.023255813954</v>
      </c>
      <c r="E44" s="3" t="n">
        <f aca="false">'Stock Ledger'!F44*'Stock Ledger'!I44*1.5</f>
        <v>10126.5</v>
      </c>
      <c r="F44" s="4" t="str">
        <f aca="false">IF(C44&gt;0.5,"Fast",IF(C44&gt;0.2,"Medium","Slow"))</f>
        <v>Slow</v>
      </c>
      <c r="G44" s="4" t="str">
        <f aca="false">IF(C44&lt;0.05,"DEAD STOCK",IF(C44&lt;0.15,"Slow Mover","Active"))</f>
        <v>Slow Mover</v>
      </c>
    </row>
    <row r="45" customFormat="false" ht="15" hidden="false" customHeight="false" outlineLevel="0" collapsed="false">
      <c r="A45" s="4" t="str">
        <f aca="false">'Stock Ledger'!A45</f>
        <v>Product-042</v>
      </c>
      <c r="B45" s="3" t="n">
        <f aca="false">'Stock Ledger'!F45</f>
        <v>96</v>
      </c>
      <c r="C45" s="7" t="n">
        <f aca="false">IF('Stock Ledger'!D45+'Stock Ledger'!E45&gt;0,'Stock Ledger'!F45/('Stock Ledger'!D45+'Stock Ledger'!E45),0)</f>
        <v>0.248062015503876</v>
      </c>
      <c r="D45" s="6" t="n">
        <f aca="false">IF('Stock Ledger'!F45/30&gt;0,'Stock Ledger'!H45/('Stock Ledger'!F45/30),999)</f>
        <v>90</v>
      </c>
      <c r="E45" s="3" t="n">
        <f aca="false">'Stock Ledger'!F45*'Stock Ledger'!I45*1.5</f>
        <v>82656</v>
      </c>
      <c r="F45" s="4" t="str">
        <f aca="false">IF(C45&gt;0.5,"Fast",IF(C45&gt;0.2,"Medium","Slow"))</f>
        <v>Medium</v>
      </c>
      <c r="G45" s="4" t="str">
        <f aca="false">IF(C45&lt;0.05,"DEAD STOCK",IF(C45&lt;0.15,"Slow Mover","Active"))</f>
        <v>Active</v>
      </c>
    </row>
    <row r="46" customFormat="false" ht="15" hidden="false" customHeight="false" outlineLevel="0" collapsed="false">
      <c r="A46" s="4" t="str">
        <f aca="false">'Stock Ledger'!A46</f>
        <v>Product-043</v>
      </c>
      <c r="B46" s="3" t="n">
        <f aca="false">'Stock Ledger'!F46</f>
        <v>89</v>
      </c>
      <c r="C46" s="7" t="n">
        <f aca="false">IF('Stock Ledger'!D46+'Stock Ledger'!E46&gt;0,'Stock Ledger'!F46/('Stock Ledger'!D46+'Stock Ledger'!E46),0)</f>
        <v>0.173489278752437</v>
      </c>
      <c r="D46" s="6" t="n">
        <f aca="false">IF('Stock Ledger'!F46/30&gt;0,'Stock Ledger'!H46/('Stock Ledger'!F46/30),999)</f>
        <v>142.921348314607</v>
      </c>
      <c r="E46" s="3" t="n">
        <f aca="false">'Stock Ledger'!F46*'Stock Ledger'!I46*1.5</f>
        <v>65548.5</v>
      </c>
      <c r="F46" s="4" t="str">
        <f aca="false">IF(C46&gt;0.5,"Fast",IF(C46&gt;0.2,"Medium","Slow"))</f>
        <v>Slow</v>
      </c>
      <c r="G46" s="4" t="str">
        <f aca="false">IF(C46&lt;0.05,"DEAD STOCK",IF(C46&lt;0.15,"Slow Mover","Active"))</f>
        <v>Active</v>
      </c>
    </row>
    <row r="47" customFormat="false" ht="15" hidden="false" customHeight="false" outlineLevel="0" collapsed="false">
      <c r="A47" s="4" t="str">
        <f aca="false">'Stock Ledger'!A47</f>
        <v>Product-044</v>
      </c>
      <c r="B47" s="3" t="n">
        <f aca="false">'Stock Ledger'!F47</f>
        <v>81</v>
      </c>
      <c r="C47" s="7" t="n">
        <f aca="false">IF('Stock Ledger'!D47+'Stock Ledger'!E47&gt;0,'Stock Ledger'!F47/('Stock Ledger'!D47+'Stock Ledger'!E47),0)</f>
        <v>0.207161125319693</v>
      </c>
      <c r="D47" s="6" t="n">
        <f aca="false">IF('Stock Ledger'!F47/30&gt;0,'Stock Ledger'!H47/('Stock Ledger'!F47/30),999)</f>
        <v>113.333333333333</v>
      </c>
      <c r="E47" s="3" t="n">
        <f aca="false">'Stock Ledger'!F47*'Stock Ledger'!I47*1.5</f>
        <v>84078</v>
      </c>
      <c r="F47" s="4" t="str">
        <f aca="false">IF(C47&gt;0.5,"Fast",IF(C47&gt;0.2,"Medium","Slow"))</f>
        <v>Medium</v>
      </c>
      <c r="G47" s="4" t="str">
        <f aca="false">IF(C47&lt;0.05,"DEAD STOCK",IF(C47&lt;0.15,"Slow Mover","Active"))</f>
        <v>Active</v>
      </c>
    </row>
    <row r="48" customFormat="false" ht="15" hidden="false" customHeight="false" outlineLevel="0" collapsed="false">
      <c r="A48" s="4" t="str">
        <f aca="false">'Stock Ledger'!A48</f>
        <v>Product-045</v>
      </c>
      <c r="B48" s="3" t="n">
        <f aca="false">'Stock Ledger'!F48</f>
        <v>88</v>
      </c>
      <c r="C48" s="7" t="n">
        <f aca="false">IF('Stock Ledger'!D48+'Stock Ledger'!E48&gt;0,'Stock Ledger'!F48/('Stock Ledger'!D48+'Stock Ledger'!E48),0)</f>
        <v>0.196868008948546</v>
      </c>
      <c r="D48" s="6" t="n">
        <f aca="false">IF('Stock Ledger'!F48/30&gt;0,'Stock Ledger'!H48/('Stock Ledger'!F48/30),999)</f>
        <v>122.386363636364</v>
      </c>
      <c r="E48" s="3" t="n">
        <f aca="false">'Stock Ledger'!F48*'Stock Ledger'!I48*1.5</f>
        <v>45804</v>
      </c>
      <c r="F48" s="4" t="str">
        <f aca="false">IF(C48&gt;0.5,"Fast",IF(C48&gt;0.2,"Medium","Slow"))</f>
        <v>Slow</v>
      </c>
      <c r="G48" s="4" t="str">
        <f aca="false">IF(C48&lt;0.05,"DEAD STOCK",IF(C48&lt;0.15,"Slow Mover","Active"))</f>
        <v>Active</v>
      </c>
    </row>
    <row r="49" customFormat="false" ht="15" hidden="false" customHeight="false" outlineLevel="0" collapsed="false">
      <c r="A49" s="4" t="str">
        <f aca="false">'Stock Ledger'!A49</f>
        <v>Product-046</v>
      </c>
      <c r="B49" s="3" t="n">
        <f aca="false">'Stock Ledger'!F49</f>
        <v>122</v>
      </c>
      <c r="C49" s="7" t="n">
        <f aca="false">IF('Stock Ledger'!D49+'Stock Ledger'!E49&gt;0,'Stock Ledger'!F49/('Stock Ledger'!D49+'Stock Ledger'!E49),0)</f>
        <v>0.169444444444444</v>
      </c>
      <c r="D49" s="6" t="n">
        <f aca="false">IF('Stock Ledger'!F49/30&gt;0,'Stock Ledger'!H49/('Stock Ledger'!F49/30),999)</f>
        <v>146.311475409836</v>
      </c>
      <c r="E49" s="3" t="n">
        <f aca="false">'Stock Ledger'!F49*'Stock Ledger'!I49*1.5</f>
        <v>25620</v>
      </c>
      <c r="F49" s="4" t="str">
        <f aca="false">IF(C49&gt;0.5,"Fast",IF(C49&gt;0.2,"Medium","Slow"))</f>
        <v>Slow</v>
      </c>
      <c r="G49" s="4" t="str">
        <f aca="false">IF(C49&lt;0.05,"DEAD STOCK",IF(C49&lt;0.15,"Slow Mover","Active"))</f>
        <v>Active</v>
      </c>
    </row>
    <row r="50" customFormat="false" ht="15" hidden="false" customHeight="false" outlineLevel="0" collapsed="false">
      <c r="A50" s="4" t="str">
        <f aca="false">'Stock Ledger'!A50</f>
        <v>Product-047</v>
      </c>
      <c r="B50" s="3" t="n">
        <f aca="false">'Stock Ledger'!F50</f>
        <v>58</v>
      </c>
      <c r="C50" s="7" t="n">
        <f aca="false">IF('Stock Ledger'!D50+'Stock Ledger'!E50&gt;0,'Stock Ledger'!F50/('Stock Ledger'!D50+'Stock Ledger'!E50),0)</f>
        <v>0.0852941176470588</v>
      </c>
      <c r="D50" s="6" t="n">
        <f aca="false">IF('Stock Ledger'!F50/30&gt;0,'Stock Ledger'!H50/('Stock Ledger'!F50/30),999)</f>
        <v>321.206896551724</v>
      </c>
      <c r="E50" s="3" t="n">
        <f aca="false">'Stock Ledger'!F50*'Stock Ledger'!I50*1.5</f>
        <v>42369</v>
      </c>
      <c r="F50" s="4" t="str">
        <f aca="false">IF(C50&gt;0.5,"Fast",IF(C50&gt;0.2,"Medium","Slow"))</f>
        <v>Slow</v>
      </c>
      <c r="G50" s="4" t="str">
        <f aca="false">IF(C50&lt;0.05,"DEAD STOCK",IF(C50&lt;0.15,"Slow Mover","Active"))</f>
        <v>Slow Mover</v>
      </c>
    </row>
    <row r="51" customFormat="false" ht="15" hidden="false" customHeight="false" outlineLevel="0" collapsed="false">
      <c r="A51" s="4" t="str">
        <f aca="false">'Stock Ledger'!A51</f>
        <v>Product-048</v>
      </c>
      <c r="B51" s="3" t="n">
        <f aca="false">'Stock Ledger'!F51</f>
        <v>125</v>
      </c>
      <c r="C51" s="7" t="n">
        <f aca="false">IF('Stock Ledger'!D51+'Stock Ledger'!E51&gt;0,'Stock Ledger'!F51/('Stock Ledger'!D51+'Stock Ledger'!E51),0)</f>
        <v>0.211148648648649</v>
      </c>
      <c r="D51" s="6" t="n">
        <f aca="false">IF('Stock Ledger'!F51/30&gt;0,'Stock Ledger'!H51/('Stock Ledger'!F51/30),999)</f>
        <v>111.6</v>
      </c>
      <c r="E51" s="3" t="n">
        <f aca="false">'Stock Ledger'!F51*'Stock Ledger'!I51*1.5</f>
        <v>113062.5</v>
      </c>
      <c r="F51" s="4" t="str">
        <f aca="false">IF(C51&gt;0.5,"Fast",IF(C51&gt;0.2,"Medium","Slow"))</f>
        <v>Medium</v>
      </c>
      <c r="G51" s="4" t="str">
        <f aca="false">IF(C51&lt;0.05,"DEAD STOCK",IF(C51&lt;0.15,"Slow Mover","Active"))</f>
        <v>Active</v>
      </c>
    </row>
    <row r="52" customFormat="false" ht="15" hidden="false" customHeight="false" outlineLevel="0" collapsed="false">
      <c r="A52" s="4" t="str">
        <f aca="false">'Stock Ledger'!A52</f>
        <v>Product-049</v>
      </c>
      <c r="B52" s="3" t="n">
        <f aca="false">'Stock Ledger'!F52</f>
        <v>71</v>
      </c>
      <c r="C52" s="7" t="n">
        <f aca="false">IF('Stock Ledger'!D52+'Stock Ledger'!E52&gt;0,'Stock Ledger'!F52/('Stock Ledger'!D52+'Stock Ledger'!E52),0)</f>
        <v>0.147302904564315</v>
      </c>
      <c r="D52" s="6" t="n">
        <f aca="false">IF('Stock Ledger'!F52/30&gt;0,'Stock Ledger'!H52/('Stock Ledger'!F52/30),999)</f>
        <v>170.281690140845</v>
      </c>
      <c r="E52" s="3" t="n">
        <f aca="false">'Stock Ledger'!F52*'Stock Ledger'!I52*1.5</f>
        <v>26092.5</v>
      </c>
      <c r="F52" s="4" t="str">
        <f aca="false">IF(C52&gt;0.5,"Fast",IF(C52&gt;0.2,"Medium","Slow"))</f>
        <v>Slow</v>
      </c>
      <c r="G52" s="4" t="str">
        <f aca="false">IF(C52&lt;0.05,"DEAD STOCK",IF(C52&lt;0.15,"Slow Mover","Active"))</f>
        <v>Slow Mover</v>
      </c>
    </row>
    <row r="53" customFormat="false" ht="15" hidden="false" customHeight="false" outlineLevel="0" collapsed="false">
      <c r="A53" s="4" t="str">
        <f aca="false">'Stock Ledger'!A53</f>
        <v>Product-050</v>
      </c>
      <c r="B53" s="3" t="n">
        <f aca="false">'Stock Ledger'!F53</f>
        <v>125</v>
      </c>
      <c r="C53" s="7" t="n">
        <f aca="false">IF('Stock Ledger'!D53+'Stock Ledger'!E53&gt;0,'Stock Ledger'!F53/('Stock Ledger'!D53+'Stock Ledger'!E53),0)</f>
        <v>0.252016129032258</v>
      </c>
      <c r="D53" s="6" t="n">
        <f aca="false">IF('Stock Ledger'!F53/30&gt;0,'Stock Ledger'!H53/('Stock Ledger'!F53/30),999)</f>
        <v>87.84</v>
      </c>
      <c r="E53" s="3" t="n">
        <f aca="false">'Stock Ledger'!F53*'Stock Ledger'!I53*1.5</f>
        <v>142312.5</v>
      </c>
      <c r="F53" s="4" t="str">
        <f aca="false">IF(C53&gt;0.5,"Fast",IF(C53&gt;0.2,"Medium","Slow"))</f>
        <v>Medium</v>
      </c>
      <c r="G53" s="4" t="str">
        <f aca="false">IF(C53&lt;0.05,"DEAD STOCK",IF(C53&lt;0.15,"Slow Mover","Active"))</f>
        <v>Active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8"/>
  </cols>
  <sheetData>
    <row r="1" customFormat="false" ht="16.15" hidden="false" customHeight="false" outlineLevel="0" collapsed="false">
      <c r="A1" s="8" t="s">
        <v>131</v>
      </c>
      <c r="B1" s="8"/>
      <c r="C1" s="8"/>
      <c r="D1" s="8"/>
      <c r="E1" s="8"/>
      <c r="F1" s="8"/>
    </row>
    <row r="3" customFormat="false" ht="15" hidden="false" customHeight="false" outlineLevel="0" collapsed="false">
      <c r="A3" s="9" t="s">
        <v>1</v>
      </c>
      <c r="B3" s="9" t="s">
        <v>127</v>
      </c>
      <c r="C3" s="9" t="s">
        <v>132</v>
      </c>
      <c r="D3" s="9" t="s">
        <v>133</v>
      </c>
      <c r="E3" s="9" t="s">
        <v>134</v>
      </c>
      <c r="F3" s="9" t="s">
        <v>135</v>
      </c>
    </row>
    <row r="4" customFormat="false" ht="15" hidden="false" customHeight="false" outlineLevel="0" collapsed="false">
      <c r="A4" s="4" t="str">
        <f aca="false">'Stock Ledger'!A4</f>
        <v>Product-001</v>
      </c>
      <c r="B4" s="7" t="n">
        <f aca="false">'Sales Velocity'!C4</f>
        <v>0.0994318181818182</v>
      </c>
      <c r="C4" s="3" t="n">
        <f aca="false">'Stock Ledger'!H4</f>
        <v>630</v>
      </c>
      <c r="D4" s="3" t="n">
        <f aca="false">'Stock Ledger'!H4*'Stock Ledger'!I4</f>
        <v>148050</v>
      </c>
      <c r="E4" s="3" t="n">
        <v>22</v>
      </c>
      <c r="F4" s="4" t="str">
        <f aca="false">IF(B4&lt;0.05,"Write Off",IF(B4&lt;0.1,"Clearance Sale","Bundle"))</f>
        <v>Clearance Sale</v>
      </c>
    </row>
    <row r="5" customFormat="false" ht="15" hidden="false" customHeight="false" outlineLevel="0" collapsed="false">
      <c r="A5" s="4" t="str">
        <f aca="false">'Stock Ledger'!A5</f>
        <v>Product-002</v>
      </c>
      <c r="B5" s="7" t="n">
        <f aca="false">'Sales Velocity'!C5</f>
        <v>0.389558232931727</v>
      </c>
      <c r="C5" s="3" t="n">
        <f aca="false">'Stock Ledger'!H5</f>
        <v>147</v>
      </c>
      <c r="D5" s="3" t="n">
        <f aca="false">'Stock Ledger'!H5*'Stock Ledger'!I5</f>
        <v>104811</v>
      </c>
      <c r="E5" s="3" t="n">
        <v>88</v>
      </c>
      <c r="F5" s="4" t="str">
        <f aca="false">IF(B5&lt;0.05,"Write Off",IF(B5&lt;0.1,"Clearance Sale","Bundle"))</f>
        <v>Bundle</v>
      </c>
    </row>
    <row r="6" customFormat="false" ht="15" hidden="false" customHeight="false" outlineLevel="0" collapsed="false">
      <c r="A6" s="4" t="str">
        <f aca="false">'Stock Ledger'!A6</f>
        <v>Product-003</v>
      </c>
      <c r="B6" s="7" t="n">
        <f aca="false">'Sales Velocity'!C6</f>
        <v>0.685714285714286</v>
      </c>
      <c r="C6" s="3" t="n">
        <f aca="false">'Stock Ledger'!H6</f>
        <v>64</v>
      </c>
      <c r="D6" s="3" t="n">
        <f aca="false">'Stock Ledger'!H6*'Stock Ledger'!I6</f>
        <v>6528</v>
      </c>
      <c r="E6" s="3" t="n">
        <v>53</v>
      </c>
      <c r="F6" s="4" t="str">
        <f aca="false">IF(B6&lt;0.05,"Write Off",IF(B6&lt;0.1,"Clearance Sale","Bundle"))</f>
        <v>Bundle</v>
      </c>
    </row>
    <row r="7" customFormat="false" ht="15" hidden="false" customHeight="false" outlineLevel="0" collapsed="false">
      <c r="A7" s="4" t="str">
        <f aca="false">'Stock Ledger'!A7</f>
        <v>Product-004</v>
      </c>
      <c r="B7" s="7" t="n">
        <f aca="false">'Sales Velocity'!C7</f>
        <v>0.501831501831502</v>
      </c>
      <c r="C7" s="3" t="n">
        <f aca="false">'Stock Ledger'!H7</f>
        <v>133</v>
      </c>
      <c r="D7" s="3" t="n">
        <f aca="false">'Stock Ledger'!H7*'Stock Ledger'!I7</f>
        <v>21014</v>
      </c>
      <c r="E7" s="3" t="n">
        <v>50</v>
      </c>
      <c r="F7" s="4" t="str">
        <f aca="false">IF(B7&lt;0.05,"Write Off",IF(B7&lt;0.1,"Clearance Sale","Bundle"))</f>
        <v>Bundle</v>
      </c>
    </row>
    <row r="8" customFormat="false" ht="15" hidden="false" customHeight="false" outlineLevel="0" collapsed="false">
      <c r="A8" s="4" t="str">
        <f aca="false">'Stock Ledger'!A8</f>
        <v>Product-005</v>
      </c>
      <c r="B8" s="7" t="n">
        <f aca="false">'Sales Velocity'!C8</f>
        <v>0.293447293447293</v>
      </c>
      <c r="C8" s="3" t="n">
        <f aca="false">'Stock Ledger'!H8</f>
        <v>239</v>
      </c>
      <c r="D8" s="3" t="n">
        <f aca="false">'Stock Ledger'!H8*'Stock Ledger'!I8</f>
        <v>109462</v>
      </c>
      <c r="E8" s="3" t="n">
        <v>104</v>
      </c>
      <c r="F8" s="4" t="str">
        <f aca="false">IF(B8&lt;0.05,"Write Off",IF(B8&lt;0.1,"Clearance Sale","Bundle"))</f>
        <v>Bundle</v>
      </c>
    </row>
    <row r="9" customFormat="false" ht="15" hidden="false" customHeight="false" outlineLevel="0" collapsed="false">
      <c r="A9" s="4" t="str">
        <f aca="false">'Stock Ledger'!A9</f>
        <v>Product-006</v>
      </c>
      <c r="B9" s="7" t="n">
        <f aca="false">'Sales Velocity'!C9</f>
        <v>0.217847769028871</v>
      </c>
      <c r="C9" s="3" t="n">
        <f aca="false">'Stock Ledger'!H9</f>
        <v>293</v>
      </c>
      <c r="D9" s="3" t="n">
        <f aca="false">'Stock Ledger'!H9*'Stock Ledger'!I9</f>
        <v>104894</v>
      </c>
      <c r="E9" s="3" t="n">
        <v>66</v>
      </c>
      <c r="F9" s="4" t="str">
        <f aca="false">IF(B9&lt;0.05,"Write Off",IF(B9&lt;0.1,"Clearance Sale","Bundle"))</f>
        <v>Bundle</v>
      </c>
    </row>
    <row r="10" customFormat="false" ht="15" hidden="false" customHeight="false" outlineLevel="0" collapsed="false">
      <c r="A10" s="4" t="str">
        <f aca="false">'Stock Ledger'!A10</f>
        <v>Product-007</v>
      </c>
      <c r="B10" s="7" t="n">
        <f aca="false">'Sales Velocity'!C10</f>
        <v>0.0943661971830986</v>
      </c>
      <c r="C10" s="3" t="n">
        <f aca="false">'Stock Ledger'!H10</f>
        <v>640</v>
      </c>
      <c r="D10" s="3" t="n">
        <f aca="false">'Stock Ledger'!H10*'Stock Ledger'!I10</f>
        <v>320640</v>
      </c>
      <c r="E10" s="3" t="n">
        <v>94</v>
      </c>
      <c r="F10" s="4" t="str">
        <f aca="false">IF(B10&lt;0.05,"Write Off",IF(B10&lt;0.1,"Clearance Sale","Bundle"))</f>
        <v>Clearance Sale</v>
      </c>
    </row>
    <row r="11" customFormat="false" ht="15" hidden="false" customHeight="false" outlineLevel="0" collapsed="false">
      <c r="A11" s="4" t="str">
        <f aca="false">'Stock Ledger'!A11</f>
        <v>Product-008</v>
      </c>
      <c r="B11" s="7" t="n">
        <f aca="false">'Sales Velocity'!C11</f>
        <v>0.0776545166402536</v>
      </c>
      <c r="C11" s="3" t="n">
        <f aca="false">'Stock Ledger'!H11</f>
        <v>582</v>
      </c>
      <c r="D11" s="3" t="n">
        <f aca="false">'Stock Ledger'!H11*'Stock Ledger'!I11</f>
        <v>421368</v>
      </c>
      <c r="E11" s="3" t="n">
        <v>60</v>
      </c>
      <c r="F11" s="4" t="str">
        <f aca="false">IF(B11&lt;0.05,"Write Off",IF(B11&lt;0.1,"Clearance Sale","Bundle"))</f>
        <v>Clearance Sale</v>
      </c>
    </row>
    <row r="12" customFormat="false" ht="15" hidden="false" customHeight="false" outlineLevel="0" collapsed="false">
      <c r="A12" s="4" t="str">
        <f aca="false">'Stock Ledger'!A12</f>
        <v>Product-009</v>
      </c>
      <c r="B12" s="7" t="n">
        <f aca="false">'Sales Velocity'!C12</f>
        <v>0.209809264305177</v>
      </c>
      <c r="C12" s="3" t="n">
        <f aca="false">'Stock Ledger'!H12</f>
        <v>282</v>
      </c>
      <c r="D12" s="3" t="n">
        <f aca="false">'Stock Ledger'!H12*'Stock Ledger'!I12</f>
        <v>108570</v>
      </c>
      <c r="E12" s="3" t="n">
        <v>52</v>
      </c>
      <c r="F12" s="4" t="str">
        <f aca="false">IF(B12&lt;0.05,"Write Off",IF(B12&lt;0.1,"Clearance Sale","Bundle"))</f>
        <v>Bundle</v>
      </c>
    </row>
    <row r="13" customFormat="false" ht="15" hidden="false" customHeight="false" outlineLevel="0" collapsed="false">
      <c r="A13" s="4" t="str">
        <f aca="false">'Stock Ledger'!A13</f>
        <v>Product-010</v>
      </c>
      <c r="B13" s="7" t="n">
        <f aca="false">'Sales Velocity'!C13</f>
        <v>0.183783783783784</v>
      </c>
      <c r="C13" s="3" t="n">
        <f aca="false">'Stock Ledger'!H13</f>
        <v>302</v>
      </c>
      <c r="D13" s="3" t="n">
        <f aca="false">'Stock Ledger'!H13*'Stock Ledger'!I13</f>
        <v>193582</v>
      </c>
      <c r="E13" s="3" t="n">
        <v>111</v>
      </c>
      <c r="F13" s="4" t="str">
        <f aca="false">IF(B13&lt;0.05,"Write Off",IF(B13&lt;0.1,"Clearance Sale","Bundle"))</f>
        <v>Bundle</v>
      </c>
    </row>
    <row r="14" customFormat="false" ht="15" hidden="false" customHeight="false" outlineLevel="0" collapsed="false">
      <c r="A14" s="4" t="str">
        <f aca="false">'Stock Ledger'!A14</f>
        <v>Product-011</v>
      </c>
      <c r="B14" s="7" t="n">
        <f aca="false">'Sales Velocity'!C14</f>
        <v>0.158227848101266</v>
      </c>
      <c r="C14" s="3" t="n">
        <f aca="false">'Stock Ledger'!H14</f>
        <v>532</v>
      </c>
      <c r="D14" s="3" t="n">
        <f aca="false">'Stock Ledger'!H14*'Stock Ledger'!I14</f>
        <v>148960</v>
      </c>
      <c r="E14" s="3" t="n">
        <v>75</v>
      </c>
      <c r="F14" s="4" t="str">
        <f aca="false">IF(B14&lt;0.05,"Write Off",IF(B14&lt;0.1,"Clearance Sale","Bundle"))</f>
        <v>Bundle</v>
      </c>
    </row>
    <row r="15" customFormat="false" ht="15" hidden="false" customHeight="false" outlineLevel="0" collapsed="false">
      <c r="A15" s="4" t="str">
        <f aca="false">'Stock Ledger'!A15</f>
        <v>Product-012</v>
      </c>
      <c r="B15" s="7" t="n">
        <f aca="false">'Sales Velocity'!C15</f>
        <v>0.194690265486726</v>
      </c>
      <c r="C15" s="3" t="n">
        <f aca="false">'Stock Ledger'!H15</f>
        <v>545</v>
      </c>
      <c r="D15" s="3" t="n">
        <f aca="false">'Stock Ledger'!H15*'Stock Ledger'!I15</f>
        <v>269775</v>
      </c>
      <c r="E15" s="3" t="n">
        <v>38</v>
      </c>
      <c r="F15" s="4" t="str">
        <f aca="false">IF(B15&lt;0.05,"Write Off",IF(B15&lt;0.1,"Clearance Sale","Bundle"))</f>
        <v>Bundle</v>
      </c>
    </row>
    <row r="16" customFormat="false" ht="15" hidden="false" customHeight="false" outlineLevel="0" collapsed="false">
      <c r="A16" s="4" t="str">
        <f aca="false">'Stock Ledger'!A16</f>
        <v>Product-013</v>
      </c>
      <c r="B16" s="7" t="n">
        <f aca="false">'Sales Velocity'!C16</f>
        <v>0.178391959798995</v>
      </c>
      <c r="C16" s="3" t="n">
        <f aca="false">'Stock Ledger'!H16</f>
        <v>322</v>
      </c>
      <c r="D16" s="3" t="n">
        <f aca="false">'Stock Ledger'!H16*'Stock Ledger'!I16</f>
        <v>229586</v>
      </c>
      <c r="E16" s="3" t="n">
        <v>86</v>
      </c>
      <c r="F16" s="4" t="str">
        <f aca="false">IF(B16&lt;0.05,"Write Off",IF(B16&lt;0.1,"Clearance Sale","Bundle"))</f>
        <v>Bundle</v>
      </c>
    </row>
    <row r="17" customFormat="false" ht="15" hidden="false" customHeight="false" outlineLevel="0" collapsed="false">
      <c r="A17" s="4" t="str">
        <f aca="false">'Stock Ledger'!A17</f>
        <v>Product-014</v>
      </c>
      <c r="B17" s="7" t="n">
        <f aca="false">'Sales Velocity'!C17</f>
        <v>0.111842105263158</v>
      </c>
      <c r="C17" s="3" t="n">
        <f aca="false">'Stock Ledger'!H17</f>
        <v>538</v>
      </c>
      <c r="D17" s="3" t="n">
        <f aca="false">'Stock Ledger'!H17*'Stock Ledger'!I17</f>
        <v>274918</v>
      </c>
      <c r="E17" s="3" t="n">
        <v>92</v>
      </c>
      <c r="F17" s="4" t="str">
        <f aca="false">IF(B17&lt;0.05,"Write Off",IF(B17&lt;0.1,"Clearance Sale","Bundle"))</f>
        <v>Bundle</v>
      </c>
    </row>
    <row r="18" customFormat="false" ht="15" hidden="false" customHeight="false" outlineLevel="0" collapsed="false">
      <c r="A18" s="4" t="str">
        <f aca="false">'Stock Ledger'!A18</f>
        <v>Product-015</v>
      </c>
      <c r="B18" s="7" t="n">
        <f aca="false">'Sales Velocity'!C18</f>
        <v>0.147313691507799</v>
      </c>
      <c r="C18" s="3" t="n">
        <f aca="false">'Stock Ledger'!H18</f>
        <v>484</v>
      </c>
      <c r="D18" s="3" t="n">
        <f aca="false">'Stock Ledger'!H18*'Stock Ledger'!I18</f>
        <v>133584</v>
      </c>
      <c r="E18" s="3" t="n">
        <v>8</v>
      </c>
      <c r="F18" s="4" t="str">
        <f aca="false">IF(B18&lt;0.05,"Write Off",IF(B18&lt;0.1,"Clearance Sale","Bundle"))</f>
        <v>Bundle</v>
      </c>
    </row>
    <row r="19" customFormat="false" ht="15" hidden="false" customHeight="false" outlineLevel="0" collapsed="false">
      <c r="A19" s="4" t="str">
        <f aca="false">'Stock Ledger'!A19</f>
        <v>Product-016</v>
      </c>
      <c r="B19" s="7" t="n">
        <f aca="false">'Sales Velocity'!C19</f>
        <v>0.315270935960591</v>
      </c>
      <c r="C19" s="3" t="n">
        <f aca="false">'Stock Ledger'!H19</f>
        <v>272</v>
      </c>
      <c r="D19" s="3" t="n">
        <f aca="false">'Stock Ledger'!H19*'Stock Ledger'!I19</f>
        <v>97104</v>
      </c>
      <c r="E19" s="3" t="n">
        <v>41</v>
      </c>
      <c r="F19" s="4" t="str">
        <f aca="false">IF(B19&lt;0.05,"Write Off",IF(B19&lt;0.1,"Clearance Sale","Bundle"))</f>
        <v>Bundle</v>
      </c>
    </row>
    <row r="20" customFormat="false" ht="15" hidden="false" customHeight="false" outlineLevel="0" collapsed="false">
      <c r="A20" s="4" t="str">
        <f aca="false">'Stock Ledger'!A20</f>
        <v>Product-017</v>
      </c>
      <c r="B20" s="7" t="n">
        <f aca="false">'Sales Velocity'!C20</f>
        <v>0.167901234567901</v>
      </c>
      <c r="C20" s="3" t="n">
        <f aca="false">'Stock Ledger'!H20</f>
        <v>329</v>
      </c>
      <c r="D20" s="3" t="n">
        <f aca="false">'Stock Ledger'!H20*'Stock Ledger'!I20</f>
        <v>133245</v>
      </c>
      <c r="E20" s="3" t="n">
        <v>31</v>
      </c>
      <c r="F20" s="4" t="str">
        <f aca="false">IF(B20&lt;0.05,"Write Off",IF(B20&lt;0.1,"Clearance Sale","Bundle"))</f>
        <v>Bundle</v>
      </c>
    </row>
    <row r="21" customFormat="false" ht="15" hidden="false" customHeight="false" outlineLevel="0" collapsed="false">
      <c r="A21" s="4" t="str">
        <f aca="false">'Stock Ledger'!A21</f>
        <v>Product-018</v>
      </c>
      <c r="B21" s="7" t="n">
        <f aca="false">'Sales Velocity'!C21</f>
        <v>0.170289855072464</v>
      </c>
      <c r="C21" s="3" t="n">
        <f aca="false">'Stock Ledger'!H21</f>
        <v>455</v>
      </c>
      <c r="D21" s="3" t="n">
        <f aca="false">'Stock Ledger'!H21*'Stock Ledger'!I21</f>
        <v>195650</v>
      </c>
      <c r="E21" s="3" t="n">
        <v>33</v>
      </c>
      <c r="F21" s="4" t="str">
        <f aca="false">IF(B21&lt;0.05,"Write Off",IF(B21&lt;0.1,"Clearance Sale","Bundle"))</f>
        <v>Bundle</v>
      </c>
    </row>
    <row r="22" customFormat="false" ht="15" hidden="false" customHeight="false" outlineLevel="0" collapsed="false">
      <c r="A22" s="4" t="str">
        <f aca="false">'Stock Ledger'!A22</f>
        <v>Product-019</v>
      </c>
      <c r="B22" s="7" t="n">
        <f aca="false">'Sales Velocity'!C22</f>
        <v>0.219417475728155</v>
      </c>
      <c r="C22" s="3" t="n">
        <f aca="false">'Stock Ledger'!H22</f>
        <v>397</v>
      </c>
      <c r="D22" s="3" t="n">
        <f aca="false">'Stock Ledger'!H22*'Stock Ledger'!I22</f>
        <v>312042</v>
      </c>
      <c r="E22" s="3" t="n">
        <v>18</v>
      </c>
      <c r="F22" s="4" t="str">
        <f aca="false">IF(B22&lt;0.05,"Write Off",IF(B22&lt;0.1,"Clearance Sale","Bundle"))</f>
        <v>Bundle</v>
      </c>
    </row>
    <row r="23" customFormat="false" ht="15" hidden="false" customHeight="false" outlineLevel="0" collapsed="false">
      <c r="A23" s="4" t="str">
        <f aca="false">'Stock Ledger'!A23</f>
        <v>Product-020</v>
      </c>
      <c r="B23" s="7" t="n">
        <f aca="false">'Sales Velocity'!C23</f>
        <v>0.241071428571429</v>
      </c>
      <c r="C23" s="3" t="n">
        <f aca="false">'Stock Ledger'!H23</f>
        <v>425</v>
      </c>
      <c r="D23" s="3" t="n">
        <f aca="false">'Stock Ledger'!H23*'Stock Ledger'!I23</f>
        <v>51000</v>
      </c>
      <c r="E23" s="3" t="n">
        <v>62</v>
      </c>
      <c r="F23" s="4" t="str">
        <f aca="false">IF(B23&lt;0.05,"Write Off",IF(B23&lt;0.1,"Clearance Sale","Bundle"))</f>
        <v>Bundle</v>
      </c>
    </row>
    <row r="24" customFormat="false" ht="15" hidden="false" customHeight="false" outlineLevel="0" collapsed="false">
      <c r="A24" s="4" t="str">
        <f aca="false">'Stock Ledger'!A24</f>
        <v>Product-021</v>
      </c>
      <c r="B24" s="7" t="n">
        <f aca="false">'Sales Velocity'!C24</f>
        <v>0.073972602739726</v>
      </c>
      <c r="C24" s="3" t="n">
        <f aca="false">'Stock Ledger'!H24</f>
        <v>329</v>
      </c>
      <c r="D24" s="3" t="n">
        <f aca="false">'Stock Ledger'!H24*'Stock Ledger'!I24</f>
        <v>228326</v>
      </c>
      <c r="E24" s="3" t="n">
        <v>105</v>
      </c>
      <c r="F24" s="4" t="str">
        <f aca="false">IF(B24&lt;0.05,"Write Off",IF(B24&lt;0.1,"Clearance Sale","Bundle"))</f>
        <v>Clearance Sale</v>
      </c>
    </row>
    <row r="25" customFormat="false" ht="15" hidden="false" customHeight="false" outlineLevel="0" collapsed="false">
      <c r="A25" s="4" t="str">
        <f aca="false">'Stock Ledger'!A25</f>
        <v>Product-022</v>
      </c>
      <c r="B25" s="7" t="n">
        <f aca="false">'Sales Velocity'!C25</f>
        <v>0.0457604306864065</v>
      </c>
      <c r="C25" s="3" t="n">
        <f aca="false">'Stock Ledger'!H25</f>
        <v>704</v>
      </c>
      <c r="D25" s="3" t="n">
        <f aca="false">'Stock Ledger'!H25*'Stock Ledger'!I25</f>
        <v>180224</v>
      </c>
      <c r="E25" s="3" t="n">
        <v>6</v>
      </c>
      <c r="F25" s="4" t="str">
        <f aca="false">IF(B25&lt;0.05,"Write Off",IF(B25&lt;0.1,"Clearance Sale","Bundle"))</f>
        <v>Write Off</v>
      </c>
    </row>
    <row r="26" customFormat="false" ht="15" hidden="false" customHeight="false" outlineLevel="0" collapsed="false">
      <c r="A26" s="4" t="str">
        <f aca="false">'Stock Ledger'!A26</f>
        <v>Product-023</v>
      </c>
      <c r="B26" s="7" t="n">
        <f aca="false">'Sales Velocity'!C26</f>
        <v>0.256505576208178</v>
      </c>
      <c r="C26" s="3" t="n">
        <f aca="false">'Stock Ledger'!H26</f>
        <v>199</v>
      </c>
      <c r="D26" s="3" t="n">
        <f aca="false">'Stock Ledger'!H26*'Stock Ledger'!I26</f>
        <v>101490</v>
      </c>
      <c r="E26" s="3" t="n">
        <v>8</v>
      </c>
      <c r="F26" s="4" t="str">
        <f aca="false">IF(B26&lt;0.05,"Write Off",IF(B26&lt;0.1,"Clearance Sale","Bundle"))</f>
        <v>Bundle</v>
      </c>
    </row>
    <row r="27" customFormat="false" ht="15" hidden="false" customHeight="false" outlineLevel="0" collapsed="false">
      <c r="A27" s="4" t="str">
        <f aca="false">'Stock Ledger'!A27</f>
        <v>Product-024</v>
      </c>
      <c r="B27" s="7" t="n">
        <f aca="false">'Sales Velocity'!C27</f>
        <v>0.177944862155388</v>
      </c>
      <c r="C27" s="3" t="n">
        <f aca="false">'Stock Ledger'!H27</f>
        <v>323</v>
      </c>
      <c r="D27" s="3" t="n">
        <f aca="false">'Stock Ledger'!H27*'Stock Ledger'!I27</f>
        <v>223839</v>
      </c>
      <c r="E27" s="3" t="n">
        <v>57</v>
      </c>
      <c r="F27" s="4" t="str">
        <f aca="false">IF(B27&lt;0.05,"Write Off",IF(B27&lt;0.1,"Clearance Sale","Bundle"))</f>
        <v>Bundle</v>
      </c>
    </row>
    <row r="28" customFormat="false" ht="15" hidden="false" customHeight="false" outlineLevel="0" collapsed="false">
      <c r="A28" s="4" t="str">
        <f aca="false">'Stock Ledger'!A28</f>
        <v>Product-025</v>
      </c>
      <c r="B28" s="7" t="n">
        <f aca="false">'Sales Velocity'!C28</f>
        <v>0.073394495412844</v>
      </c>
      <c r="C28" s="3" t="n">
        <f aca="false">'Stock Ledger'!H28</f>
        <v>296</v>
      </c>
      <c r="D28" s="3" t="n">
        <f aca="false">'Stock Ledger'!H28*'Stock Ledger'!I28</f>
        <v>134976</v>
      </c>
      <c r="E28" s="3" t="n">
        <v>25</v>
      </c>
      <c r="F28" s="4" t="str">
        <f aca="false">IF(B28&lt;0.05,"Write Off",IF(B28&lt;0.1,"Clearance Sale","Bundle"))</f>
        <v>Clearance Sale</v>
      </c>
    </row>
    <row r="29" customFormat="false" ht="15" hidden="false" customHeight="false" outlineLevel="0" collapsed="false">
      <c r="A29" s="4" t="str">
        <f aca="false">'Stock Ledger'!A29</f>
        <v>Product-026</v>
      </c>
      <c r="B29" s="7" t="n">
        <f aca="false">'Sales Velocity'!C29</f>
        <v>0.49792531120332</v>
      </c>
      <c r="C29" s="3" t="n">
        <f aca="false">'Stock Ledger'!H29</f>
        <v>120</v>
      </c>
      <c r="D29" s="3" t="n">
        <f aca="false">'Stock Ledger'!H29*'Stock Ledger'!I29</f>
        <v>23400</v>
      </c>
      <c r="E29" s="3" t="n">
        <v>53</v>
      </c>
      <c r="F29" s="4" t="str">
        <f aca="false">IF(B29&lt;0.05,"Write Off",IF(B29&lt;0.1,"Clearance Sale","Bundle"))</f>
        <v>Bundle</v>
      </c>
    </row>
    <row r="30" customFormat="false" ht="15" hidden="false" customHeight="false" outlineLevel="0" collapsed="false">
      <c r="A30" s="4" t="str">
        <f aca="false">'Stock Ledger'!A30</f>
        <v>Product-027</v>
      </c>
      <c r="B30" s="7" t="n">
        <f aca="false">'Sales Velocity'!C30</f>
        <v>0.522968197879859</v>
      </c>
      <c r="C30" s="3" t="n">
        <f aca="false">'Stock Ledger'!H30</f>
        <v>127</v>
      </c>
      <c r="D30" s="3" t="n">
        <f aca="false">'Stock Ledger'!H30*'Stock Ledger'!I30</f>
        <v>90551</v>
      </c>
      <c r="E30" s="3" t="n">
        <v>107</v>
      </c>
      <c r="F30" s="4" t="str">
        <f aca="false">IF(B30&lt;0.05,"Write Off",IF(B30&lt;0.1,"Clearance Sale","Bundle"))</f>
        <v>Bundle</v>
      </c>
    </row>
    <row r="31" customFormat="false" ht="15" hidden="false" customHeight="false" outlineLevel="0" collapsed="false">
      <c r="A31" s="4" t="str">
        <f aca="false">'Stock Ledger'!A31</f>
        <v>Product-028</v>
      </c>
      <c r="B31" s="7" t="n">
        <f aca="false">'Sales Velocity'!C31</f>
        <v>0.185750636132316</v>
      </c>
      <c r="C31" s="3" t="n">
        <f aca="false">'Stock Ledger'!H31</f>
        <v>315</v>
      </c>
      <c r="D31" s="3" t="n">
        <f aca="false">'Stock Ledger'!H31*'Stock Ledger'!I31</f>
        <v>215775</v>
      </c>
      <c r="E31" s="3" t="n">
        <v>24</v>
      </c>
      <c r="F31" s="4" t="str">
        <f aca="false">IF(B31&lt;0.05,"Write Off",IF(B31&lt;0.1,"Clearance Sale","Bundle"))</f>
        <v>Bundle</v>
      </c>
    </row>
    <row r="32" customFormat="false" ht="15" hidden="false" customHeight="false" outlineLevel="0" collapsed="false">
      <c r="A32" s="4" t="str">
        <f aca="false">'Stock Ledger'!A32</f>
        <v>Product-029</v>
      </c>
      <c r="B32" s="7" t="n">
        <f aca="false">'Sales Velocity'!C32</f>
        <v>0.153046062407132</v>
      </c>
      <c r="C32" s="3" t="n">
        <f aca="false">'Stock Ledger'!H32</f>
        <v>567</v>
      </c>
      <c r="D32" s="3" t="n">
        <f aca="false">'Stock Ledger'!H32*'Stock Ledger'!I32</f>
        <v>419013</v>
      </c>
      <c r="E32" s="3" t="n">
        <v>30</v>
      </c>
      <c r="F32" s="4" t="str">
        <f aca="false">IF(B32&lt;0.05,"Write Off",IF(B32&lt;0.1,"Clearance Sale","Bundle"))</f>
        <v>Bundle</v>
      </c>
    </row>
    <row r="33" customFormat="false" ht="15" hidden="false" customHeight="false" outlineLevel="0" collapsed="false">
      <c r="A33" s="4" t="str">
        <f aca="false">'Stock Ledger'!A33</f>
        <v>Product-030</v>
      </c>
      <c r="B33" s="7" t="n">
        <f aca="false">'Sales Velocity'!C33</f>
        <v>0.100271002710027</v>
      </c>
      <c r="C33" s="3" t="n">
        <f aca="false">'Stock Ledger'!H33</f>
        <v>659</v>
      </c>
      <c r="D33" s="3" t="n">
        <f aca="false">'Stock Ledger'!H33*'Stock Ledger'!I33</f>
        <v>187156</v>
      </c>
      <c r="E33" s="3" t="n">
        <v>108</v>
      </c>
      <c r="F33" s="4" t="str">
        <f aca="false">IF(B33&lt;0.05,"Write Off",IF(B33&lt;0.1,"Clearance Sale","Bundle"))</f>
        <v>Bundle</v>
      </c>
    </row>
    <row r="34" customFormat="false" ht="15" hidden="false" customHeight="false" outlineLevel="0" collapsed="false">
      <c r="A34" s="4" t="str">
        <f aca="false">'Stock Ledger'!A34</f>
        <v>Product-031</v>
      </c>
      <c r="B34" s="7" t="n">
        <f aca="false">'Sales Velocity'!C34</f>
        <v>0.525547445255475</v>
      </c>
      <c r="C34" s="3" t="n">
        <f aca="false">'Stock Ledger'!H34</f>
        <v>126</v>
      </c>
      <c r="D34" s="3" t="n">
        <f aca="false">'Stock Ledger'!H34*'Stock Ledger'!I34</f>
        <v>33138</v>
      </c>
      <c r="E34" s="3" t="n">
        <v>76</v>
      </c>
      <c r="F34" s="4" t="str">
        <f aca="false">IF(B34&lt;0.05,"Write Off",IF(B34&lt;0.1,"Clearance Sale","Bundle"))</f>
        <v>Bundle</v>
      </c>
    </row>
    <row r="35" customFormat="false" ht="15" hidden="false" customHeight="false" outlineLevel="0" collapsed="false">
      <c r="A35" s="4" t="str">
        <f aca="false">'Stock Ledger'!A35</f>
        <v>Product-032</v>
      </c>
      <c r="B35" s="7" t="n">
        <f aca="false">'Sales Velocity'!C35</f>
        <v>0.108108108108108</v>
      </c>
      <c r="C35" s="3" t="n">
        <f aca="false">'Stock Ledger'!H35</f>
        <v>587</v>
      </c>
      <c r="D35" s="3" t="n">
        <f aca="false">'Stock Ledger'!H35*'Stock Ledger'!I35</f>
        <v>254171</v>
      </c>
      <c r="E35" s="3" t="n">
        <v>107</v>
      </c>
      <c r="F35" s="4" t="str">
        <f aca="false">IF(B35&lt;0.05,"Write Off",IF(B35&lt;0.1,"Clearance Sale","Bundle"))</f>
        <v>Bundle</v>
      </c>
    </row>
    <row r="36" customFormat="false" ht="15" hidden="false" customHeight="false" outlineLevel="0" collapsed="false">
      <c r="A36" s="4" t="str">
        <f aca="false">'Stock Ledger'!A36</f>
        <v>Product-033</v>
      </c>
      <c r="B36" s="7" t="n">
        <f aca="false">'Sales Velocity'!C36</f>
        <v>0.336585365853659</v>
      </c>
      <c r="C36" s="3" t="n">
        <f aca="false">'Stock Ledger'!H36</f>
        <v>263</v>
      </c>
      <c r="D36" s="3" t="n">
        <f aca="false">'Stock Ledger'!H36*'Stock Ledger'!I36</f>
        <v>104148</v>
      </c>
      <c r="E36" s="3" t="n">
        <v>119</v>
      </c>
      <c r="F36" s="4" t="str">
        <f aca="false">IF(B36&lt;0.05,"Write Off",IF(B36&lt;0.1,"Clearance Sale","Bundle"))</f>
        <v>Bundle</v>
      </c>
    </row>
    <row r="37" customFormat="false" ht="15" hidden="false" customHeight="false" outlineLevel="0" collapsed="false">
      <c r="A37" s="4" t="str">
        <f aca="false">'Stock Ledger'!A37</f>
        <v>Product-034</v>
      </c>
      <c r="B37" s="7" t="n">
        <f aca="false">'Sales Velocity'!C37</f>
        <v>0.106430155210643</v>
      </c>
      <c r="C37" s="3" t="n">
        <f aca="false">'Stock Ledger'!H37</f>
        <v>399</v>
      </c>
      <c r="D37" s="3" t="n">
        <f aca="false">'Stock Ledger'!H37*'Stock Ledger'!I37</f>
        <v>271719</v>
      </c>
      <c r="E37" s="3" t="n">
        <v>38</v>
      </c>
      <c r="F37" s="4" t="str">
        <f aca="false">IF(B37&lt;0.05,"Write Off",IF(B37&lt;0.1,"Clearance Sale","Bundle"))</f>
        <v>Bundle</v>
      </c>
    </row>
    <row r="38" customFormat="false" ht="15" hidden="false" customHeight="false" outlineLevel="0" collapsed="false">
      <c r="A38" s="4" t="str">
        <f aca="false">'Stock Ledger'!A38</f>
        <v>Product-035</v>
      </c>
      <c r="B38" s="7" t="n">
        <f aca="false">'Sales Velocity'!C38</f>
        <v>0.183928571428571</v>
      </c>
      <c r="C38" s="3" t="n">
        <f aca="false">'Stock Ledger'!H38</f>
        <v>449</v>
      </c>
      <c r="D38" s="3" t="n">
        <f aca="false">'Stock Ledger'!H38*'Stock Ledger'!I38</f>
        <v>77228</v>
      </c>
      <c r="E38" s="3" t="n">
        <v>25</v>
      </c>
      <c r="F38" s="4" t="str">
        <f aca="false">IF(B38&lt;0.05,"Write Off",IF(B38&lt;0.1,"Clearance Sale","Bundle"))</f>
        <v>Bundle</v>
      </c>
    </row>
    <row r="39" customFormat="false" ht="15" hidden="false" customHeight="false" outlineLevel="0" collapsed="false">
      <c r="A39" s="4" t="str">
        <f aca="false">'Stock Ledger'!A39</f>
        <v>Product-036</v>
      </c>
      <c r="B39" s="7" t="n">
        <f aca="false">'Sales Velocity'!C39</f>
        <v>0.0705679862306368</v>
      </c>
      <c r="C39" s="3" t="n">
        <f aca="false">'Stock Ledger'!H39</f>
        <v>536</v>
      </c>
      <c r="D39" s="3" t="n">
        <f aca="false">'Stock Ledger'!H39*'Stock Ledger'!I39</f>
        <v>132392</v>
      </c>
      <c r="E39" s="3" t="n">
        <v>34</v>
      </c>
      <c r="F39" s="4" t="str">
        <f aca="false">IF(B39&lt;0.05,"Write Off",IF(B39&lt;0.1,"Clearance Sale","Bundle"))</f>
        <v>Clearance Sale</v>
      </c>
    </row>
    <row r="40" customFormat="false" ht="15" hidden="false" customHeight="false" outlineLevel="0" collapsed="false">
      <c r="A40" s="4" t="str">
        <f aca="false">'Stock Ledger'!A40</f>
        <v>Product-037</v>
      </c>
      <c r="B40" s="7" t="n">
        <f aca="false">'Sales Velocity'!C40</f>
        <v>0.0865671641791045</v>
      </c>
      <c r="C40" s="3" t="n">
        <f aca="false">'Stock Ledger'!H40</f>
        <v>305</v>
      </c>
      <c r="D40" s="3" t="n">
        <f aca="false">'Stock Ledger'!H40*'Stock Ledger'!I40</f>
        <v>174155</v>
      </c>
      <c r="E40" s="3" t="n">
        <v>80</v>
      </c>
      <c r="F40" s="4" t="str">
        <f aca="false">IF(B40&lt;0.05,"Write Off",IF(B40&lt;0.1,"Clearance Sale","Bundle"))</f>
        <v>Clearance Sale</v>
      </c>
    </row>
    <row r="41" customFormat="false" ht="15" hidden="false" customHeight="false" outlineLevel="0" collapsed="false">
      <c r="A41" s="4" t="str">
        <f aca="false">'Stock Ledger'!A41</f>
        <v>Product-038</v>
      </c>
      <c r="B41" s="7" t="n">
        <f aca="false">'Sales Velocity'!C41</f>
        <v>0.0517560073937153</v>
      </c>
      <c r="C41" s="3" t="n">
        <f aca="false">'Stock Ledger'!H41</f>
        <v>503</v>
      </c>
      <c r="D41" s="3" t="n">
        <f aca="false">'Stock Ledger'!H41*'Stock Ledger'!I41</f>
        <v>315381</v>
      </c>
      <c r="E41" s="3" t="n">
        <v>32</v>
      </c>
      <c r="F41" s="4" t="str">
        <f aca="false">IF(B41&lt;0.05,"Write Off",IF(B41&lt;0.1,"Clearance Sale","Bundle"))</f>
        <v>Clearance Sale</v>
      </c>
    </row>
    <row r="42" customFormat="false" ht="15" hidden="false" customHeight="false" outlineLevel="0" collapsed="false">
      <c r="A42" s="4" t="str">
        <f aca="false">'Stock Ledger'!A42</f>
        <v>Product-039</v>
      </c>
      <c r="B42" s="7" t="n">
        <f aca="false">'Sales Velocity'!C42</f>
        <v>0.100671140939597</v>
      </c>
      <c r="C42" s="3" t="n">
        <f aca="false">'Stock Ledger'!H42</f>
        <v>402</v>
      </c>
      <c r="D42" s="3" t="n">
        <f aca="false">'Stock Ledger'!H42*'Stock Ledger'!I42</f>
        <v>202608</v>
      </c>
      <c r="E42" s="3" t="n">
        <v>31</v>
      </c>
      <c r="F42" s="4" t="str">
        <f aca="false">IF(B42&lt;0.05,"Write Off",IF(B42&lt;0.1,"Clearance Sale","Bundle"))</f>
        <v>Bundle</v>
      </c>
    </row>
    <row r="43" customFormat="false" ht="15" hidden="false" customHeight="false" outlineLevel="0" collapsed="false">
      <c r="A43" s="4" t="str">
        <f aca="false">'Stock Ledger'!A43</f>
        <v>Product-040</v>
      </c>
      <c r="B43" s="7" t="n">
        <f aca="false">'Sales Velocity'!C43</f>
        <v>0.122004357298475</v>
      </c>
      <c r="C43" s="3" t="n">
        <f aca="false">'Stock Ledger'!H43</f>
        <v>397</v>
      </c>
      <c r="D43" s="3" t="n">
        <f aca="false">'Stock Ledger'!H43*'Stock Ledger'!I43</f>
        <v>285840</v>
      </c>
      <c r="E43" s="3" t="n">
        <v>119</v>
      </c>
      <c r="F43" s="4" t="str">
        <f aca="false">IF(B43&lt;0.05,"Write Off",IF(B43&lt;0.1,"Clearance Sale","Bundle"))</f>
        <v>Bundle</v>
      </c>
    </row>
    <row r="44" customFormat="false" ht="15" hidden="false" customHeight="false" outlineLevel="0" collapsed="false">
      <c r="A44" s="4" t="str">
        <f aca="false">'Stock Ledger'!A44</f>
        <v>Product-041</v>
      </c>
      <c r="B44" s="7" t="n">
        <f aca="false">'Sales Velocity'!C44</f>
        <v>0.092274678111588</v>
      </c>
      <c r="C44" s="3" t="n">
        <f aca="false">'Stock Ledger'!H44</f>
        <v>420</v>
      </c>
      <c r="D44" s="3" t="n">
        <f aca="false">'Stock Ledger'!H44*'Stock Ledger'!I44</f>
        <v>65940</v>
      </c>
      <c r="E44" s="3" t="n">
        <v>26</v>
      </c>
      <c r="F44" s="4" t="str">
        <f aca="false">IF(B44&lt;0.05,"Write Off",IF(B44&lt;0.1,"Clearance Sale","Bundle"))</f>
        <v>Clearance Sale</v>
      </c>
    </row>
    <row r="45" customFormat="false" ht="15" hidden="false" customHeight="false" outlineLevel="0" collapsed="false">
      <c r="A45" s="4" t="str">
        <f aca="false">'Stock Ledger'!A45</f>
        <v>Product-042</v>
      </c>
      <c r="B45" s="7" t="n">
        <f aca="false">'Sales Velocity'!C45</f>
        <v>0.248062015503876</v>
      </c>
      <c r="C45" s="3" t="n">
        <f aca="false">'Stock Ledger'!H45</f>
        <v>288</v>
      </c>
      <c r="D45" s="3" t="n">
        <f aca="false">'Stock Ledger'!H45*'Stock Ledger'!I45</f>
        <v>165312</v>
      </c>
      <c r="E45" s="3" t="n">
        <v>64</v>
      </c>
      <c r="F45" s="4" t="str">
        <f aca="false">IF(B45&lt;0.05,"Write Off",IF(B45&lt;0.1,"Clearance Sale","Bundle"))</f>
        <v>Bundle</v>
      </c>
    </row>
    <row r="46" customFormat="false" ht="15" hidden="false" customHeight="false" outlineLevel="0" collapsed="false">
      <c r="A46" s="4" t="str">
        <f aca="false">'Stock Ledger'!A46</f>
        <v>Product-043</v>
      </c>
      <c r="B46" s="7" t="n">
        <f aca="false">'Sales Velocity'!C46</f>
        <v>0.173489278752437</v>
      </c>
      <c r="C46" s="3" t="n">
        <f aca="false">'Stock Ledger'!H46</f>
        <v>424</v>
      </c>
      <c r="D46" s="3" t="n">
        <f aca="false">'Stock Ledger'!H46*'Stock Ledger'!I46</f>
        <v>208184</v>
      </c>
      <c r="E46" s="3" t="n">
        <v>73</v>
      </c>
      <c r="F46" s="4" t="str">
        <f aca="false">IF(B46&lt;0.05,"Write Off",IF(B46&lt;0.1,"Clearance Sale","Bundle"))</f>
        <v>Bundle</v>
      </c>
    </row>
    <row r="47" customFormat="false" ht="15" hidden="false" customHeight="false" outlineLevel="0" collapsed="false">
      <c r="A47" s="4" t="str">
        <f aca="false">'Stock Ledger'!A47</f>
        <v>Product-044</v>
      </c>
      <c r="B47" s="7" t="n">
        <f aca="false">'Sales Velocity'!C47</f>
        <v>0.207161125319693</v>
      </c>
      <c r="C47" s="3" t="n">
        <f aca="false">'Stock Ledger'!H47</f>
        <v>306</v>
      </c>
      <c r="D47" s="3" t="n">
        <f aca="false">'Stock Ledger'!H47*'Stock Ledger'!I47</f>
        <v>211752</v>
      </c>
      <c r="E47" s="3" t="n">
        <v>7</v>
      </c>
      <c r="F47" s="4" t="str">
        <f aca="false">IF(B47&lt;0.05,"Write Off",IF(B47&lt;0.1,"Clearance Sale","Bundle"))</f>
        <v>Bundle</v>
      </c>
    </row>
    <row r="48" customFormat="false" ht="15" hidden="false" customHeight="false" outlineLevel="0" collapsed="false">
      <c r="A48" s="4" t="str">
        <f aca="false">'Stock Ledger'!A48</f>
        <v>Product-045</v>
      </c>
      <c r="B48" s="7" t="n">
        <f aca="false">'Sales Velocity'!C48</f>
        <v>0.196868008948546</v>
      </c>
      <c r="C48" s="3" t="n">
        <f aca="false">'Stock Ledger'!H48</f>
        <v>359</v>
      </c>
      <c r="D48" s="3" t="n">
        <f aca="false">'Stock Ledger'!H48*'Stock Ledger'!I48</f>
        <v>124573</v>
      </c>
      <c r="E48" s="3" t="n">
        <v>59</v>
      </c>
      <c r="F48" s="4" t="str">
        <f aca="false">IF(B48&lt;0.05,"Write Off",IF(B48&lt;0.1,"Clearance Sale","Bundle"))</f>
        <v>Bundle</v>
      </c>
    </row>
    <row r="49" customFormat="false" ht="15" hidden="false" customHeight="false" outlineLevel="0" collapsed="false">
      <c r="A49" s="4" t="str">
        <f aca="false">'Stock Ledger'!A49</f>
        <v>Product-046</v>
      </c>
      <c r="B49" s="7" t="n">
        <f aca="false">'Sales Velocity'!C49</f>
        <v>0.169444444444444</v>
      </c>
      <c r="C49" s="3" t="n">
        <f aca="false">'Stock Ledger'!H49</f>
        <v>595</v>
      </c>
      <c r="D49" s="3" t="n">
        <f aca="false">'Stock Ledger'!H49*'Stock Ledger'!I49</f>
        <v>83300</v>
      </c>
      <c r="E49" s="3" t="n">
        <v>61</v>
      </c>
      <c r="F49" s="4" t="str">
        <f aca="false">IF(B49&lt;0.05,"Write Off",IF(B49&lt;0.1,"Clearance Sale","Bundle"))</f>
        <v>Bundle</v>
      </c>
    </row>
    <row r="50" customFormat="false" ht="15" hidden="false" customHeight="false" outlineLevel="0" collapsed="false">
      <c r="A50" s="4" t="str">
        <f aca="false">'Stock Ledger'!A50</f>
        <v>Product-047</v>
      </c>
      <c r="B50" s="7" t="n">
        <f aca="false">'Sales Velocity'!C50</f>
        <v>0.0852941176470588</v>
      </c>
      <c r="C50" s="3" t="n">
        <f aca="false">'Stock Ledger'!H50</f>
        <v>621</v>
      </c>
      <c r="D50" s="3" t="n">
        <f aca="false">'Stock Ledger'!H50*'Stock Ledger'!I50</f>
        <v>302427</v>
      </c>
      <c r="E50" s="3" t="n">
        <v>26</v>
      </c>
      <c r="F50" s="4" t="str">
        <f aca="false">IF(B50&lt;0.05,"Write Off",IF(B50&lt;0.1,"Clearance Sale","Bundle"))</f>
        <v>Clearance Sale</v>
      </c>
    </row>
    <row r="51" customFormat="false" ht="15" hidden="false" customHeight="false" outlineLevel="0" collapsed="false">
      <c r="A51" s="4" t="str">
        <f aca="false">'Stock Ledger'!A51</f>
        <v>Product-048</v>
      </c>
      <c r="B51" s="7" t="n">
        <f aca="false">'Sales Velocity'!C51</f>
        <v>0.211148648648649</v>
      </c>
      <c r="C51" s="3" t="n">
        <f aca="false">'Stock Ledger'!H51</f>
        <v>465</v>
      </c>
      <c r="D51" s="3" t="n">
        <f aca="false">'Stock Ledger'!H51*'Stock Ledger'!I51</f>
        <v>280395</v>
      </c>
      <c r="E51" s="3" t="n">
        <v>85</v>
      </c>
      <c r="F51" s="4" t="str">
        <f aca="false">IF(B51&lt;0.05,"Write Off",IF(B51&lt;0.1,"Clearance Sale","Bundle"))</f>
        <v>Bundle</v>
      </c>
    </row>
    <row r="52" customFormat="false" ht="15" hidden="false" customHeight="false" outlineLevel="0" collapsed="false">
      <c r="A52" s="4" t="str">
        <f aca="false">'Stock Ledger'!A52</f>
        <v>Product-049</v>
      </c>
      <c r="B52" s="7" t="n">
        <f aca="false">'Sales Velocity'!C52</f>
        <v>0.147302904564315</v>
      </c>
      <c r="C52" s="3" t="n">
        <f aca="false">'Stock Ledger'!H52</f>
        <v>403</v>
      </c>
      <c r="D52" s="3" t="n">
        <f aca="false">'Stock Ledger'!H52*'Stock Ledger'!I52</f>
        <v>98735</v>
      </c>
      <c r="E52" s="3" t="n">
        <v>40</v>
      </c>
      <c r="F52" s="4" t="str">
        <f aca="false">IF(B52&lt;0.05,"Write Off",IF(B52&lt;0.1,"Clearance Sale","Bundle"))</f>
        <v>Bundle</v>
      </c>
    </row>
    <row r="53" customFormat="false" ht="15" hidden="false" customHeight="false" outlineLevel="0" collapsed="false">
      <c r="A53" s="4" t="str">
        <f aca="false">'Stock Ledger'!A53</f>
        <v>Product-050</v>
      </c>
      <c r="B53" s="7" t="n">
        <f aca="false">'Sales Velocity'!C53</f>
        <v>0.252016129032258</v>
      </c>
      <c r="C53" s="3" t="n">
        <f aca="false">'Stock Ledger'!H53</f>
        <v>366</v>
      </c>
      <c r="D53" s="3" t="n">
        <f aca="false">'Stock Ledger'!H53*'Stock Ledger'!I53</f>
        <v>277794</v>
      </c>
      <c r="E53" s="3" t="n">
        <v>7</v>
      </c>
      <c r="F53" s="4" t="str">
        <f aca="false">IF(B53&lt;0.05,"Write Off",IF(B53&lt;0.1,"Clearance Sale","Bundle"))</f>
        <v>Bundle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8"/>
  </cols>
  <sheetData>
    <row r="1" customFormat="false" ht="16.15" hidden="false" customHeight="false" outlineLevel="0" collapsed="false">
      <c r="A1" s="1" t="s">
        <v>136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2" t="s">
        <v>137</v>
      </c>
      <c r="B3" s="2" t="s">
        <v>138</v>
      </c>
      <c r="C3" s="2" t="s">
        <v>139</v>
      </c>
      <c r="D3" s="2" t="s">
        <v>140</v>
      </c>
      <c r="E3" s="2" t="s">
        <v>141</v>
      </c>
      <c r="F3" s="2" t="s">
        <v>142</v>
      </c>
    </row>
    <row r="4" customFormat="false" ht="15" hidden="false" customHeight="false" outlineLevel="0" collapsed="false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  <c r="F4" s="4" t="s">
        <v>148</v>
      </c>
    </row>
    <row r="5" customFormat="false" ht="15" hidden="false" customHeight="false" outlineLevel="0" collapsed="false">
      <c r="A5" s="4" t="s">
        <v>149</v>
      </c>
      <c r="B5" s="4" t="s">
        <v>150</v>
      </c>
      <c r="C5" s="4" t="s">
        <v>151</v>
      </c>
      <c r="D5" s="4" t="s">
        <v>152</v>
      </c>
      <c r="E5" s="4" t="s">
        <v>153</v>
      </c>
      <c r="F5" s="4" t="s">
        <v>154</v>
      </c>
    </row>
    <row r="6" customFormat="false" ht="15" hidden="false" customHeight="false" outlineLevel="0" collapsed="false">
      <c r="A6" s="4" t="s">
        <v>155</v>
      </c>
      <c r="B6" s="4" t="s">
        <v>156</v>
      </c>
      <c r="C6" s="4" t="s">
        <v>157</v>
      </c>
      <c r="D6" s="4" t="s">
        <v>158</v>
      </c>
      <c r="E6" s="4" t="s">
        <v>159</v>
      </c>
      <c r="F6" s="4" t="s">
        <v>160</v>
      </c>
    </row>
    <row r="7" customFormat="false" ht="15" hidden="false" customHeight="false" outlineLevel="0" collapsed="false">
      <c r="A7" s="4" t="s">
        <v>161</v>
      </c>
      <c r="B7" s="4" t="s">
        <v>162</v>
      </c>
      <c r="C7" s="4" t="s">
        <v>163</v>
      </c>
      <c r="D7" s="4" t="s">
        <v>164</v>
      </c>
      <c r="E7" s="4" t="s">
        <v>165</v>
      </c>
      <c r="F7" s="4" t="s">
        <v>148</v>
      </c>
    </row>
    <row r="8" customFormat="false" ht="15" hidden="false" customHeight="false" outlineLevel="0" collapsed="false">
      <c r="A8" s="4" t="s">
        <v>166</v>
      </c>
      <c r="B8" s="4" t="s">
        <v>167</v>
      </c>
      <c r="C8" s="4" t="s">
        <v>168</v>
      </c>
      <c r="D8" s="4" t="s">
        <v>146</v>
      </c>
      <c r="E8" s="4" t="s">
        <v>169</v>
      </c>
      <c r="F8" s="4" t="s">
        <v>154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6.15" hidden="false" customHeight="false" outlineLevel="0" collapsed="false">
      <c r="A1" s="1" t="s">
        <v>170</v>
      </c>
      <c r="B1" s="1"/>
      <c r="C1" s="1"/>
      <c r="D1" s="1"/>
      <c r="E1" s="1"/>
      <c r="F1" s="1"/>
    </row>
    <row r="3" customFormat="false" ht="17.35" hidden="false" customHeight="false" outlineLevel="0" collapsed="false">
      <c r="A3" s="10" t="s">
        <v>171</v>
      </c>
      <c r="C3" s="11" t="n">
        <f aca="false">SUM('Stock Ledger'!J4:J53)</f>
        <v>8858725</v>
      </c>
    </row>
    <row r="4" customFormat="false" ht="15" hidden="false" customHeight="false" outlineLevel="0" collapsed="false">
      <c r="A4" s="12" t="s">
        <v>172</v>
      </c>
      <c r="C4" s="13" t="n">
        <f aca="false">COUNTIF('Reorder Intelligence'!H4:H53,"⚠ REORDER NOW")</f>
        <v>2</v>
      </c>
    </row>
    <row r="5" customFormat="false" ht="15" hidden="false" customHeight="false" outlineLevel="0" collapsed="false">
      <c r="A5" s="14" t="s">
        <v>173</v>
      </c>
      <c r="C5" s="3" t="n">
        <f aca="false">COUNTIF('Sales Velocity'!G4:G53,"DEAD STOCK")</f>
        <v>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2026-03-07T09:02:20Z</dcterms:created>
  <dc:creator>openpyxl</dc:creator>
  <dc:description/>
  <dc:language>en-US</dc:language>
  <cp:lastModifiedBy/>
  <dcterms:modified xsi:type="dcterms:W3CDTF">2026-03-07T09:02:20Z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