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I Comparison" sheetId="1" state="visible" r:id="rId3"/>
    <sheet name="Amortizatio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<sst xmlns="http://schemas.openxmlformats.org/spreadsheetml/2006/main" count="46" uniqueCount="35">
  <si>
    <t xml:space="preserve">Home Loan EMI Comparison — Top 10 Lenders</t>
  </si>
  <si>
    <t xml:space="preserve">Loan Amount (₹)</t>
  </si>
  <si>
    <t xml:space="preserve">Tenure (Years)</t>
  </si>
  <si>
    <t xml:space="preserve">Bank</t>
  </si>
  <si>
    <t xml:space="preserve">Rate (%)</t>
  </si>
  <si>
    <t xml:space="preserve">Proc Fee (₹)</t>
  </si>
  <si>
    <t xml:space="preserve">EMI (₹)</t>
  </si>
  <si>
    <t xml:space="preserve">Total Interest (₹)</t>
  </si>
  <si>
    <t xml:space="preserve">Total Repayment (₹)</t>
  </si>
  <si>
    <t xml:space="preserve">Effective Cost (₹)</t>
  </si>
  <si>
    <t xml:space="preserve">Rank</t>
  </si>
  <si>
    <t xml:space="preserve">SBI</t>
  </si>
  <si>
    <t xml:space="preserve">HDFC Bank</t>
  </si>
  <si>
    <t xml:space="preserve">ICICI Bank</t>
  </si>
  <si>
    <t xml:space="preserve">Axis Bank</t>
  </si>
  <si>
    <t xml:space="preserve">Kotak Mahindra</t>
  </si>
  <si>
    <t xml:space="preserve">Bank of Baroda</t>
  </si>
  <si>
    <t xml:space="preserve">PNB</t>
  </si>
  <si>
    <t xml:space="preserve">LIC Housing</t>
  </si>
  <si>
    <t xml:space="preserve">Bajaj Housing</t>
  </si>
  <si>
    <t xml:space="preserve">Tata Capital</t>
  </si>
  <si>
    <t xml:space="preserve">PREPAYMENT IMPACT</t>
  </si>
  <si>
    <t xml:space="preserve">5% Prepay - Int Saved (₹)</t>
  </si>
  <si>
    <t xml:space="preserve">5% - Months Saved</t>
  </si>
  <si>
    <t xml:space="preserve">10% Prepay - Int Saved (₹)</t>
  </si>
  <si>
    <t xml:space="preserve">10% - Months Saved</t>
  </si>
  <si>
    <t xml:space="preserve">20% Prepay - Int Saved (₹)</t>
  </si>
  <si>
    <t xml:space="preserve">20% - Months Saved</t>
  </si>
  <si>
    <t xml:space="preserve">Amortization Schedule — Top 3 Banks</t>
  </si>
  <si>
    <t xml:space="preserve">Month</t>
  </si>
  <si>
    <t xml:space="preserve">Opening Bal</t>
  </si>
  <si>
    <t xml:space="preserve">EMI</t>
  </si>
  <si>
    <t xml:space="preserve">Interest</t>
  </si>
  <si>
    <t xml:space="preserve">Principal</t>
  </si>
  <si>
    <t xml:space="preserve">Closing Bal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</si>
</sst>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1A5276"/>
        <bgColor rgb="FF1D4133"/>
      </patternFill>
    </fill>
    <fill>
      <patternFill patternType="solid">
        <fgColor rgb="FF4D8C33"/>
        <bgColor rgb="FF4C8F33"/>
      </patternFill>
    </fill>
    <fill>
      <patternFill patternType="solid">
        <fgColor rgb="FF4C8F33"/>
        <bgColor rgb="FF4D8C33"/>
      </patternFill>
    </fill>
    <fill>
      <patternFill patternType="solid">
        <fgColor rgb="FF702133"/>
        <bgColor rgb="FF792033"/>
      </patternFill>
    </fill>
    <fill>
      <patternFill patternType="solid">
        <fgColor rgb="FF1D4133"/>
        <bgColor rgb="FF333333"/>
      </patternFill>
    </fill>
    <fill>
      <patternFill patternType="solid">
        <fgColor rgb="FF1C2433"/>
        <bgColor rgb="FF333333"/>
      </patternFill>
    </fill>
    <fill>
      <patternFill patternType="solid">
        <fgColor rgb="FF792033"/>
        <bgColor rgb="FF702133"/>
      </patternFill>
    </fill>
    <fill>
      <patternFill patternType="solid">
        <fgColor rgb="FF3A6D33"/>
        <bgColor rgb="FF4D8C33"/>
      </patternFill>
    </fill>
    <fill>
      <patternFill patternType="solid">
        <fgColor rgb="FF47AB33"/>
        <bgColor rgb="FF539F33"/>
      </patternFill>
    </fill>
    <fill>
      <patternFill patternType="solid">
        <fgColor rgb="FF539F33"/>
        <bgColor rgb="FF47AB33"/>
      </patternFill>
    </fill>
    <fill>
      <patternFill patternType="solid">
        <fgColor rgb="FF66B333"/>
        <bgColor rgb="FF47AB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A6D33"/>
      <rgbColor rgb="FF000080"/>
      <rgbColor rgb="FF4D8C33"/>
      <rgbColor rgb="FF800080"/>
      <rgbColor rgb="FF47AB33"/>
      <rgbColor rgb="FFCCCCCC"/>
      <rgbColor rgb="FF878787"/>
      <rgbColor rgb="FF9999FF"/>
      <rgbColor rgb="FF792033"/>
      <rgbColor rgb="FFF9F9F9"/>
      <rgbColor rgb="FFCCFFFF"/>
      <rgbColor rgb="FF702133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B333"/>
      <rgbColor rgb="FFFFCC00"/>
      <rgbColor rgb="FFFF9900"/>
      <rgbColor rgb="FFFF6600"/>
      <rgbColor rgb="FF4F81BD"/>
      <rgbColor rgb="FF539F33"/>
      <rgbColor rgb="FF1C2433"/>
      <rgbColor rgb="FF4C8F33"/>
      <rgbColor rgb="FF003300"/>
      <rgbColor rgb="FF1D4133"/>
      <rgbColor rgb="FF993300"/>
      <rgbColor rgb="FF993366"/>
      <rgbColor rgb="FF1A52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Cost Across Banks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'EMI Comparison'!G6</c:f>
              <c:strCache>
                <c:ptCount val="1"/>
                <c:pt idx="0">
                  <c:v>Effective Cost (₹)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'EMI Comparison'!$A$7:$A$16</c:f>
              <c:strCache>
                <c:ptCount val="10"/>
                <c:pt idx="0">
                  <c:v>SBI</c:v>
                </c:pt>
                <c:pt idx="1">
                  <c:v>HDFC Bank</c:v>
                </c:pt>
                <c:pt idx="2">
                  <c:v>ICICI Bank</c:v>
                </c:pt>
                <c:pt idx="3">
                  <c:v>Axis Bank</c:v>
                </c:pt>
                <c:pt idx="4">
                  <c:v>Kotak Mahindra</c:v>
                </c:pt>
                <c:pt idx="5">
                  <c:v>Bank of Baroda</c:v>
                </c:pt>
                <c:pt idx="6">
                  <c:v>PNB</c:v>
                </c:pt>
                <c:pt idx="7">
                  <c:v>LIC Housing</c:v>
                </c:pt>
                <c:pt idx="8">
                  <c:v>Bajaj Housing</c:v>
                </c:pt>
                <c:pt idx="9">
                  <c:v>Tata Capital</c:v>
                </c:pt>
              </c:strCache>
            </c:strRef>
          </c:cat>
          <c:val>
            <c:numRef>
              <c:f>'EMI Comparison'!$G$7:$G$16</c:f>
              <c:numCache>
                <c:formatCode>#,##0</c:formatCode>
                <c:ptCount val="10"/>
                <c:pt idx="0">
                  <c:v>8017080.91630852</c:v>
                </c:pt>
                <c:pt idx="1">
                  <c:v>8409792.76036983</c:v>
                </c:pt>
                <c:pt idx="2">
                  <c:v>8297124.80270456</c:v>
                </c:pt>
                <c:pt idx="3">
                  <c:v>8359412.62993354</c:v>
                </c:pt>
                <c:pt idx="4">
                  <c:v>8239929.58497941</c:v>
                </c:pt>
                <c:pt idx="5">
                  <c:v>7958853.32160164</c:v>
                </c:pt>
                <c:pt idx="6">
                  <c:v>8068902.64380605</c:v>
                </c:pt>
                <c:pt idx="7">
                  <c:v>8130818.20057961</c:v>
                </c:pt>
                <c:pt idx="8">
                  <c:v>8180827.28252819</c:v>
                </c:pt>
                <c:pt idx="9">
                  <c:v>8464264.88720535</c:v>
                </c:pt>
              </c:numCache>
            </c:numRef>
          </c:val>
        </c:ser>
        <c:gapWidth val="150"/>
        <c:overlap val="0"/>
        <c:axId val="19175088"/>
        <c:axId val="89122125"/>
      </c:barChart>
      <c:catAx>
        <c:axId val="1917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122125"/>
        <c:crosses val="autoZero"/>
        <c:auto val="1"/>
        <c:lblAlgn val="ctr"/>
        <c:lblOffset val="100"/>
        <c:noMultiLvlLbl val="0"/>
      </c:catAx>
      <c:valAx>
        <c:axId val="8912212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₹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17508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32</xdr:row>
      <xdr:rowOff>0</xdr:rowOff>
    </xdr:from>
    <xdr:to>
      <xdr:col>5</xdr:col>
      <xdr:colOff>871200</xdr:colOff>
      <xdr:row>58</xdr:row>
      <xdr:rowOff>86760</xdr:rowOff>
    </xdr:to>
    <xdr:graphicFrame>
      <xdr:nvGraphicFramePr>
        <xdr:cNvPr id="0" name="Chart 1"/>
        <xdr:cNvGraphicFramePr/>
      </xdr:nvGraphicFramePr>
      <xdr:xfrm>
        <a:off x="0" y="6477120"/>
        <a:ext cx="791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20"/>
    <col collapsed="false" customWidth="true" hidden="false" outlineLevel="0" max="8" min="8" style="0" width="16"/>
  </cols>
  <sheetData>
    <row r="1" customFormat="false" ht="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15" hidden="false" customHeight="false" outlineLevel="0" collapsed="false">
      <c r="A3" s="2" t="s">
        <v>1</v>
      </c>
      <c r="B3" s="3" t="n">
        <v>7500000</v>
      </c>
    </row>
    <row r="4" customFormat="false" ht="15" hidden="false" customHeight="false" outlineLevel="0" collapsed="false">
      <c r="A4" s="2" t="s">
        <v>2</v>
      </c>
      <c r="B4" s="3" t="n">
        <v>20</v>
      </c>
    </row>
    <row r="6" customFormat="false" ht="15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customFormat="false" ht="15" hidden="false" customHeight="false" outlineLevel="0" collapsed="false">
      <c r="A7" s="5" t="s">
        <v>11</v>
      </c>
      <c r="B7" s="6" t="n">
        <v>0.084</v>
      </c>
      <c r="C7" s="7" t="n">
        <v>10000</v>
      </c>
      <c r="D7" s="7" t="n">
        <f aca="false">PMT(B7/12,$B$4*12,-$B$3)</f>
        <v>64612.8371512855</v>
      </c>
      <c r="E7" s="7" t="n">
        <f aca="false">D7*$B$4*12-$B$3</f>
        <v>8007080.91630852</v>
      </c>
      <c r="F7" s="7" t="n">
        <f aca="false">D7*$B$4*12</f>
        <v>15507080.9163085</v>
      </c>
      <c r="G7" s="7" t="n">
        <f aca="false">E7+C7</f>
        <v>8017080.91630852</v>
      </c>
      <c r="H7" s="7" t="n">
        <f aca="false">RANK(G7,G$7:G$16,1)</f>
        <v>2</v>
      </c>
    </row>
    <row r="8" customFormat="false" ht="15" hidden="false" customHeight="false" outlineLevel="0" collapsed="false">
      <c r="A8" s="8" t="s">
        <v>12</v>
      </c>
      <c r="B8" s="6" t="n">
        <v>0.0875</v>
      </c>
      <c r="C8" s="7" t="n">
        <v>3000</v>
      </c>
      <c r="D8" s="7" t="n">
        <f aca="false">PMT(B8/12,$B$4*12,-$B$3)</f>
        <v>66278.3031682076</v>
      </c>
      <c r="E8" s="7" t="n">
        <f aca="false">D8*$B$4*12-$B$3</f>
        <v>8406792.76036983</v>
      </c>
      <c r="F8" s="7" t="n">
        <f aca="false">D8*$B$4*12</f>
        <v>15906792.7603698</v>
      </c>
      <c r="G8" s="7" t="n">
        <f aca="false">E8+C8</f>
        <v>8409792.76036983</v>
      </c>
      <c r="H8" s="7" t="n">
        <f aca="false">RANK(G8,G$7:G$16,1)</f>
        <v>9</v>
      </c>
    </row>
    <row r="9" customFormat="false" ht="15" hidden="false" customHeight="false" outlineLevel="0" collapsed="false">
      <c r="A9" s="9" t="s">
        <v>13</v>
      </c>
      <c r="B9" s="6" t="n">
        <v>0.0865</v>
      </c>
      <c r="C9" s="7" t="n">
        <v>5000</v>
      </c>
      <c r="D9" s="7" t="n">
        <f aca="false">PMT(B9/12,$B$4*12,-$B$3)</f>
        <v>65800.520011269</v>
      </c>
      <c r="E9" s="7" t="n">
        <f aca="false">D9*$B$4*12-$B$3</f>
        <v>8292124.80270456</v>
      </c>
      <c r="F9" s="7" t="n">
        <f aca="false">D9*$B$4*12</f>
        <v>15792124.8027046</v>
      </c>
      <c r="G9" s="7" t="n">
        <f aca="false">E9+C9</f>
        <v>8297124.80270456</v>
      </c>
      <c r="H9" s="7" t="n">
        <f aca="false">RANK(G9,G$7:G$16,1)</f>
        <v>7</v>
      </c>
    </row>
    <row r="10" customFormat="false" ht="15" hidden="false" customHeight="false" outlineLevel="0" collapsed="false">
      <c r="A10" s="10" t="s">
        <v>14</v>
      </c>
      <c r="B10" s="6" t="n">
        <v>0.087</v>
      </c>
      <c r="C10" s="7" t="n">
        <v>10000</v>
      </c>
      <c r="D10" s="7" t="n">
        <f aca="false">PMT(B10/12,$B$4*12,-$B$3)</f>
        <v>66039.2192913897</v>
      </c>
      <c r="E10" s="7" t="n">
        <f aca="false">D10*$B$4*12-$B$3</f>
        <v>8349412.62993354</v>
      </c>
      <c r="F10" s="7" t="n">
        <f aca="false">D10*$B$4*12</f>
        <v>15849412.6299335</v>
      </c>
      <c r="G10" s="7" t="n">
        <f aca="false">E10+C10</f>
        <v>8359412.62993354</v>
      </c>
      <c r="H10" s="7" t="n">
        <f aca="false">RANK(G10,G$7:G$16,1)</f>
        <v>8</v>
      </c>
    </row>
    <row r="11" customFormat="false" ht="15" hidden="false" customHeight="false" outlineLevel="0" collapsed="false">
      <c r="A11" s="11" t="s">
        <v>15</v>
      </c>
      <c r="B11" s="6" t="n">
        <v>0.086</v>
      </c>
      <c r="C11" s="7" t="n">
        <v>5000</v>
      </c>
      <c r="D11" s="7" t="n">
        <f aca="false">PMT(B11/12,$B$4*12,-$B$3)</f>
        <v>65562.2066040809</v>
      </c>
      <c r="E11" s="7" t="n">
        <f aca="false">D11*$B$4*12-$B$3</f>
        <v>8234929.58497941</v>
      </c>
      <c r="F11" s="7" t="n">
        <f aca="false">D11*$B$4*12</f>
        <v>15734929.5849794</v>
      </c>
      <c r="G11" s="7" t="n">
        <f aca="false">E11+C11</f>
        <v>8239929.58497941</v>
      </c>
      <c r="H11" s="7" t="n">
        <f aca="false">RANK(G11,G$7:G$16,1)</f>
        <v>6</v>
      </c>
    </row>
    <row r="12" customFormat="false" ht="15" hidden="false" customHeight="false" outlineLevel="0" collapsed="false">
      <c r="A12" s="12" t="s">
        <v>16</v>
      </c>
      <c r="B12" s="6" t="n">
        <v>0.0835</v>
      </c>
      <c r="C12" s="7" t="n">
        <v>8500</v>
      </c>
      <c r="D12" s="7" t="n">
        <f aca="false">PMT(B12/12,$B$4*12,-$B$3)</f>
        <v>64376.4721733402</v>
      </c>
      <c r="E12" s="7" t="n">
        <f aca="false">D12*$B$4*12-$B$3</f>
        <v>7950353.32160164</v>
      </c>
      <c r="F12" s="7" t="n">
        <f aca="false">D12*$B$4*12</f>
        <v>15450353.3216016</v>
      </c>
      <c r="G12" s="7" t="n">
        <f aca="false">E12+C12</f>
        <v>7958853.32160164</v>
      </c>
      <c r="H12" s="7" t="n">
        <f aca="false">RANK(G12,G$7:G$16,1)</f>
        <v>1</v>
      </c>
    </row>
    <row r="13" customFormat="false" ht="15" hidden="false" customHeight="false" outlineLevel="0" collapsed="false">
      <c r="A13" s="13" t="s">
        <v>17</v>
      </c>
      <c r="B13" s="6" t="n">
        <v>0.0845</v>
      </c>
      <c r="C13" s="7" t="n">
        <v>5000</v>
      </c>
      <c r="D13" s="7" t="n">
        <f aca="false">PMT(B13/12,$B$4*12,-$B$3)</f>
        <v>64849.5943491919</v>
      </c>
      <c r="E13" s="7" t="n">
        <f aca="false">D13*$B$4*12-$B$3</f>
        <v>8063902.64380605</v>
      </c>
      <c r="F13" s="7" t="n">
        <f aca="false">D13*$B$4*12</f>
        <v>15563902.643806</v>
      </c>
      <c r="G13" s="7" t="n">
        <f aca="false">E13+C13</f>
        <v>8068902.64380605</v>
      </c>
      <c r="H13" s="7" t="n">
        <f aca="false">RANK(G13,G$7:G$16,1)</f>
        <v>3</v>
      </c>
    </row>
    <row r="14" customFormat="false" ht="15" hidden="false" customHeight="false" outlineLevel="0" collapsed="false">
      <c r="A14" s="14" t="s">
        <v>18</v>
      </c>
      <c r="B14" s="6" t="n">
        <v>0.085</v>
      </c>
      <c r="C14" s="7" t="n">
        <v>10000</v>
      </c>
      <c r="D14" s="7" t="n">
        <f aca="false">PMT(B14/12,$B$4*12,-$B$3)</f>
        <v>65086.742502415</v>
      </c>
      <c r="E14" s="7" t="n">
        <f aca="false">D14*$B$4*12-$B$3</f>
        <v>8120818.20057961</v>
      </c>
      <c r="F14" s="7" t="n">
        <f aca="false">D14*$B$4*12</f>
        <v>15620818.2005796</v>
      </c>
      <c r="G14" s="7" t="n">
        <f aca="false">E14+C14</f>
        <v>8130818.20057961</v>
      </c>
      <c r="H14" s="7" t="n">
        <f aca="false">RANK(G14,G$7:G$16,1)</f>
        <v>4</v>
      </c>
    </row>
    <row r="15" customFormat="false" ht="15" hidden="false" customHeight="false" outlineLevel="0" collapsed="false">
      <c r="A15" s="15" t="s">
        <v>19</v>
      </c>
      <c r="B15" s="6" t="n">
        <v>0.0855</v>
      </c>
      <c r="C15" s="7" t="n">
        <v>3000</v>
      </c>
      <c r="D15" s="7" t="n">
        <f aca="false">PMT(B15/12,$B$4*12,-$B$3)</f>
        <v>65324.2803438675</v>
      </c>
      <c r="E15" s="7" t="n">
        <f aca="false">D15*$B$4*12-$B$3</f>
        <v>8177827.28252819</v>
      </c>
      <c r="F15" s="7" t="n">
        <f aca="false">D15*$B$4*12</f>
        <v>15677827.2825282</v>
      </c>
      <c r="G15" s="7" t="n">
        <f aca="false">E15+C15</f>
        <v>8180827.28252819</v>
      </c>
      <c r="H15" s="7" t="n">
        <f aca="false">RANK(G15,G$7:G$16,1)</f>
        <v>5</v>
      </c>
    </row>
    <row r="16" customFormat="false" ht="15" hidden="false" customHeight="false" outlineLevel="0" collapsed="false">
      <c r="A16" s="16" t="s">
        <v>20</v>
      </c>
      <c r="B16" s="6" t="n">
        <v>0.088</v>
      </c>
      <c r="C16" s="7" t="n">
        <v>0</v>
      </c>
      <c r="D16" s="7" t="n">
        <f aca="false">PMT(B16/12,$B$4*12,-$B$3)</f>
        <v>66517.7703633556</v>
      </c>
      <c r="E16" s="7" t="n">
        <f aca="false">D16*$B$4*12-$B$3</f>
        <v>8464264.88720535</v>
      </c>
      <c r="F16" s="7" t="n">
        <f aca="false">D16*$B$4*12</f>
        <v>15964264.8872053</v>
      </c>
      <c r="G16" s="7" t="n">
        <f aca="false">E16+C16</f>
        <v>8464264.88720535</v>
      </c>
      <c r="H16" s="7" t="n">
        <f aca="false">RANK(G16,G$7:G$16,1)</f>
        <v>10</v>
      </c>
    </row>
    <row r="19" customFormat="false" ht="15" hidden="false" customHeight="false" outlineLevel="0" collapsed="false">
      <c r="A19" s="17" t="s">
        <v>21</v>
      </c>
    </row>
    <row r="20" customFormat="false" ht="15" hidden="false" customHeight="false" outlineLevel="0" collapsed="false">
      <c r="A20" s="4" t="s">
        <v>3</v>
      </c>
      <c r="B20" s="4" t="s">
        <v>22</v>
      </c>
      <c r="C20" s="4" t="s">
        <v>23</v>
      </c>
      <c r="D20" s="4" t="s">
        <v>24</v>
      </c>
      <c r="E20" s="4" t="s">
        <v>25</v>
      </c>
      <c r="F20" s="4" t="s">
        <v>26</v>
      </c>
      <c r="G20" s="4" t="s">
        <v>27</v>
      </c>
    </row>
    <row r="21" customFormat="false" ht="15" hidden="false" customHeight="false" outlineLevel="0" collapsed="false">
      <c r="A21" s="18" t="s">
        <v>11</v>
      </c>
      <c r="B21" s="7" t="n">
        <f aca="false">E7*0.06</f>
        <v>480424.854978511</v>
      </c>
      <c r="C21" s="7" t="n">
        <f aca="false">ROUND($B$4*12*0.04,0)</f>
        <v>10</v>
      </c>
      <c r="D21" s="7" t="n">
        <f aca="false">E7*0.12</f>
        <v>960849.709957022</v>
      </c>
      <c r="E21" s="7" t="n">
        <f aca="false">ROUND($B$4*12*0.08,0)</f>
        <v>19</v>
      </c>
      <c r="F21" s="7" t="n">
        <f aca="false">E7*0.24</f>
        <v>1921699.41991404</v>
      </c>
      <c r="G21" s="7" t="n">
        <f aca="false">ROUND($B$4*12*0.16,0)</f>
        <v>38</v>
      </c>
    </row>
    <row r="22" customFormat="false" ht="15" hidden="false" customHeight="false" outlineLevel="0" collapsed="false">
      <c r="A22" s="18" t="s">
        <v>12</v>
      </c>
      <c r="B22" s="7" t="n">
        <f aca="false">E8*0.06</f>
        <v>504407.56562219</v>
      </c>
      <c r="C22" s="7" t="n">
        <f aca="false">ROUND($B$4*12*0.04,0)</f>
        <v>10</v>
      </c>
      <c r="D22" s="7" t="n">
        <f aca="false">E8*0.12</f>
        <v>1008815.13124438</v>
      </c>
      <c r="E22" s="7" t="n">
        <f aca="false">ROUND($B$4*12*0.08,0)</f>
        <v>19</v>
      </c>
      <c r="F22" s="7" t="n">
        <f aca="false">E8*0.24</f>
        <v>2017630.26248876</v>
      </c>
      <c r="G22" s="7" t="n">
        <f aca="false">ROUND($B$4*12*0.16,0)</f>
        <v>38</v>
      </c>
    </row>
    <row r="23" customFormat="false" ht="15" hidden="false" customHeight="false" outlineLevel="0" collapsed="false">
      <c r="A23" s="18" t="s">
        <v>13</v>
      </c>
      <c r="B23" s="7" t="n">
        <f aca="false">E9*0.06</f>
        <v>497527.488162274</v>
      </c>
      <c r="C23" s="7" t="n">
        <f aca="false">ROUND($B$4*12*0.04,0)</f>
        <v>10</v>
      </c>
      <c r="D23" s="7" t="n">
        <f aca="false">E9*0.12</f>
        <v>995054.976324547</v>
      </c>
      <c r="E23" s="7" t="n">
        <f aca="false">ROUND($B$4*12*0.08,0)</f>
        <v>19</v>
      </c>
      <c r="F23" s="7" t="n">
        <f aca="false">E9*0.24</f>
        <v>1990109.95264909</v>
      </c>
      <c r="G23" s="7" t="n">
        <f aca="false">ROUND($B$4*12*0.16,0)</f>
        <v>38</v>
      </c>
    </row>
    <row r="24" customFormat="false" ht="15" hidden="false" customHeight="false" outlineLevel="0" collapsed="false">
      <c r="A24" s="18" t="s">
        <v>14</v>
      </c>
      <c r="B24" s="7" t="n">
        <f aca="false">E10*0.06</f>
        <v>500964.757796012</v>
      </c>
      <c r="C24" s="7" t="n">
        <f aca="false">ROUND($B$4*12*0.04,0)</f>
        <v>10</v>
      </c>
      <c r="D24" s="7" t="n">
        <f aca="false">E10*0.12</f>
        <v>1001929.51559202</v>
      </c>
      <c r="E24" s="7" t="n">
        <f aca="false">ROUND($B$4*12*0.08,0)</f>
        <v>19</v>
      </c>
      <c r="F24" s="7" t="n">
        <f aca="false">E10*0.24</f>
        <v>2003859.03118405</v>
      </c>
      <c r="G24" s="7" t="n">
        <f aca="false">ROUND($B$4*12*0.16,0)</f>
        <v>38</v>
      </c>
    </row>
    <row r="25" customFormat="false" ht="15" hidden="false" customHeight="false" outlineLevel="0" collapsed="false">
      <c r="A25" s="18" t="s">
        <v>15</v>
      </c>
      <c r="B25" s="7" t="n">
        <f aca="false">E11*0.06</f>
        <v>494095.775098765</v>
      </c>
      <c r="C25" s="7" t="n">
        <f aca="false">ROUND($B$4*12*0.04,0)</f>
        <v>10</v>
      </c>
      <c r="D25" s="7" t="n">
        <f aca="false">E11*0.12</f>
        <v>988191.550197529</v>
      </c>
      <c r="E25" s="7" t="n">
        <f aca="false">ROUND($B$4*12*0.08,0)</f>
        <v>19</v>
      </c>
      <c r="F25" s="7" t="n">
        <f aca="false">E11*0.24</f>
        <v>1976383.10039506</v>
      </c>
      <c r="G25" s="7" t="n">
        <f aca="false">ROUND($B$4*12*0.16,0)</f>
        <v>38</v>
      </c>
    </row>
    <row r="26" customFormat="false" ht="15" hidden="false" customHeight="false" outlineLevel="0" collapsed="false">
      <c r="A26" s="18" t="s">
        <v>16</v>
      </c>
      <c r="B26" s="7" t="n">
        <f aca="false">E12*0.06</f>
        <v>477021.199296099</v>
      </c>
      <c r="C26" s="7" t="n">
        <f aca="false">ROUND($B$4*12*0.04,0)</f>
        <v>10</v>
      </c>
      <c r="D26" s="7" t="n">
        <f aca="false">E12*0.12</f>
        <v>954042.398592197</v>
      </c>
      <c r="E26" s="7" t="n">
        <f aca="false">ROUND($B$4*12*0.08,0)</f>
        <v>19</v>
      </c>
      <c r="F26" s="7" t="n">
        <f aca="false">E12*0.24</f>
        <v>1908084.79718439</v>
      </c>
      <c r="G26" s="7" t="n">
        <f aca="false">ROUND($B$4*12*0.16,0)</f>
        <v>38</v>
      </c>
    </row>
    <row r="27" customFormat="false" ht="15" hidden="false" customHeight="false" outlineLevel="0" collapsed="false">
      <c r="A27" s="18" t="s">
        <v>17</v>
      </c>
      <c r="B27" s="7" t="n">
        <f aca="false">E13*0.06</f>
        <v>483834.158628363</v>
      </c>
      <c r="C27" s="7" t="n">
        <f aca="false">ROUND($B$4*12*0.04,0)</f>
        <v>10</v>
      </c>
      <c r="D27" s="7" t="n">
        <f aca="false">E13*0.12</f>
        <v>967668.317256726</v>
      </c>
      <c r="E27" s="7" t="n">
        <f aca="false">ROUND($B$4*12*0.08,0)</f>
        <v>19</v>
      </c>
      <c r="F27" s="7" t="n">
        <f aca="false">E13*0.24</f>
        <v>1935336.63451345</v>
      </c>
      <c r="G27" s="7" t="n">
        <f aca="false">ROUND($B$4*12*0.16,0)</f>
        <v>38</v>
      </c>
    </row>
    <row r="28" customFormat="false" ht="15" hidden="false" customHeight="false" outlineLevel="0" collapsed="false">
      <c r="A28" s="18" t="s">
        <v>18</v>
      </c>
      <c r="B28" s="7" t="n">
        <f aca="false">E14*0.06</f>
        <v>487249.092034777</v>
      </c>
      <c r="C28" s="7" t="n">
        <f aca="false">ROUND($B$4*12*0.04,0)</f>
        <v>10</v>
      </c>
      <c r="D28" s="7" t="n">
        <f aca="false">E14*0.12</f>
        <v>974498.184069553</v>
      </c>
      <c r="E28" s="7" t="n">
        <f aca="false">ROUND($B$4*12*0.08,0)</f>
        <v>19</v>
      </c>
      <c r="F28" s="7" t="n">
        <f aca="false">E14*0.24</f>
        <v>1948996.36813911</v>
      </c>
      <c r="G28" s="7" t="n">
        <f aca="false">ROUND($B$4*12*0.16,0)</f>
        <v>38</v>
      </c>
    </row>
    <row r="29" customFormat="false" ht="15" hidden="false" customHeight="false" outlineLevel="0" collapsed="false">
      <c r="A29" s="18" t="s">
        <v>19</v>
      </c>
      <c r="B29" s="7" t="n">
        <f aca="false">E15*0.06</f>
        <v>490669.636951692</v>
      </c>
      <c r="C29" s="7" t="n">
        <f aca="false">ROUND($B$4*12*0.04,0)</f>
        <v>10</v>
      </c>
      <c r="D29" s="7" t="n">
        <f aca="false">E15*0.12</f>
        <v>981339.273903383</v>
      </c>
      <c r="E29" s="7" t="n">
        <f aca="false">ROUND($B$4*12*0.08,0)</f>
        <v>19</v>
      </c>
      <c r="F29" s="7" t="n">
        <f aca="false">E15*0.24</f>
        <v>1962678.54780677</v>
      </c>
      <c r="G29" s="7" t="n">
        <f aca="false">ROUND($B$4*12*0.16,0)</f>
        <v>38</v>
      </c>
    </row>
    <row r="30" customFormat="false" ht="15" hidden="false" customHeight="false" outlineLevel="0" collapsed="false">
      <c r="A30" s="18" t="s">
        <v>20</v>
      </c>
      <c r="B30" s="7" t="n">
        <f aca="false">E16*0.06</f>
        <v>507855.893232321</v>
      </c>
      <c r="C30" s="7" t="n">
        <f aca="false">ROUND($B$4*12*0.04,0)</f>
        <v>10</v>
      </c>
      <c r="D30" s="7" t="n">
        <f aca="false">E16*0.12</f>
        <v>1015711.78646464</v>
      </c>
      <c r="E30" s="7" t="n">
        <f aca="false">ROUND($B$4*12*0.08,0)</f>
        <v>19</v>
      </c>
      <c r="F30" s="7" t="n">
        <f aca="false">E16*0.24</f>
        <v>2031423.57292928</v>
      </c>
      <c r="G30" s="7" t="n">
        <f aca="false">ROUND($B$4*12*0.16,0)</f>
        <v>38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7.35" hidden="false" customHeight="false" outlineLevel="0" collapsed="false">
      <c r="A1" s="1" t="s">
        <v>28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</row>
    <row r="4" customFormat="false" ht="15" hidden="false" customHeight="false" outlineLevel="0" collapsed="false">
      <c r="A4" s="7" t="n">
        <v>1</v>
      </c>
      <c r="B4" s="7" t="n">
        <v>7500000</v>
      </c>
      <c r="C4" s="7" t="n">
        <f aca="false">PMT(0.007,240-A4+1,-B4)</f>
        <v>64612.8371512855</v>
      </c>
      <c r="D4" s="7" t="n">
        <f aca="false">B4*0.007</f>
        <v>52500</v>
      </c>
      <c r="E4" s="7" t="n">
        <f aca="false">C4-D4</f>
        <v>12112.8371512855</v>
      </c>
      <c r="F4" s="7" t="n">
        <f aca="false">B4-E4</f>
        <v>7487887.16284872</v>
      </c>
    </row>
    <row r="5" customFormat="false" ht="15" hidden="false" customHeight="false" outlineLevel="0" collapsed="false">
      <c r="A5" s="7" t="n">
        <v>2</v>
      </c>
      <c r="B5" s="7" t="n">
        <f aca="false">F4</f>
        <v>7487887.16284872</v>
      </c>
      <c r="C5" s="7" t="n">
        <f aca="false">PMT(0.007,240-A5+1,-B5)</f>
        <v>64612.8371512855</v>
      </c>
      <c r="D5" s="7" t="n">
        <f aca="false">B5*0.007</f>
        <v>52415.210139941</v>
      </c>
      <c r="E5" s="7" t="n">
        <f aca="false">C5-D5</f>
        <v>12197.6270113445</v>
      </c>
      <c r="F5" s="7" t="n">
        <f aca="false">B5-E5</f>
        <v>7475689.53583737</v>
      </c>
    </row>
    <row r="6" customFormat="false" ht="15" hidden="false" customHeight="false" outlineLevel="0" collapsed="false">
      <c r="A6" s="7" t="n">
        <v>3</v>
      </c>
      <c r="B6" s="7" t="n">
        <f aca="false">F5</f>
        <v>7475689.53583737</v>
      </c>
      <c r="C6" s="7" t="n">
        <f aca="false">PMT(0.007,240-A6+1,-B6)</f>
        <v>64612.8371512855</v>
      </c>
      <c r="D6" s="7" t="n">
        <f aca="false">B6*0.007</f>
        <v>52329.8267508616</v>
      </c>
      <c r="E6" s="7" t="n">
        <f aca="false">C6-D6</f>
        <v>12283.0104004239</v>
      </c>
      <c r="F6" s="7" t="n">
        <f aca="false">B6-E6</f>
        <v>7463406.52543695</v>
      </c>
    </row>
    <row r="7" customFormat="false" ht="15" hidden="false" customHeight="false" outlineLevel="0" collapsed="false">
      <c r="A7" s="7" t="n">
        <v>4</v>
      </c>
      <c r="B7" s="7" t="n">
        <f aca="false">F6</f>
        <v>7463406.52543695</v>
      </c>
      <c r="C7" s="7" t="n">
        <f aca="false">PMT(0.007,240-A7+1,-B7)</f>
        <v>64612.8371512855</v>
      </c>
      <c r="D7" s="7" t="n">
        <f aca="false">B7*0.007</f>
        <v>52243.8456780586</v>
      </c>
      <c r="E7" s="7" t="n">
        <f aca="false">C7-D7</f>
        <v>12368.9914732269</v>
      </c>
      <c r="F7" s="7" t="n">
        <f aca="false">B7-E7</f>
        <v>7451037.53396372</v>
      </c>
    </row>
    <row r="8" customFormat="false" ht="15" hidden="false" customHeight="false" outlineLevel="0" collapsed="false">
      <c r="A8" s="7" t="n">
        <v>5</v>
      </c>
      <c r="B8" s="7" t="n">
        <f aca="false">F7</f>
        <v>7451037.53396372</v>
      </c>
      <c r="C8" s="7" t="n">
        <f aca="false">PMT(0.007,240-A8+1,-B8)</f>
        <v>64612.8371512855</v>
      </c>
      <c r="D8" s="7" t="n">
        <f aca="false">B8*0.007</f>
        <v>52157.262737746</v>
      </c>
      <c r="E8" s="7" t="n">
        <f aca="false">C8-D8</f>
        <v>12455.5744135394</v>
      </c>
      <c r="F8" s="7" t="n">
        <f aca="false">B8-E8</f>
        <v>7438581.95955018</v>
      </c>
    </row>
    <row r="9" customFormat="false" ht="15" hidden="false" customHeight="false" outlineLevel="0" collapsed="false">
      <c r="A9" s="7" t="n">
        <v>6</v>
      </c>
      <c r="B9" s="7" t="n">
        <f aca="false">F8</f>
        <v>7438581.95955018</v>
      </c>
      <c r="C9" s="7" t="n">
        <f aca="false">PMT(0.007,240-A9+1,-B9)</f>
        <v>64612.8371512855</v>
      </c>
      <c r="D9" s="7" t="n">
        <f aca="false">B9*0.007</f>
        <v>52070.0737168513</v>
      </c>
      <c r="E9" s="7" t="n">
        <f aca="false">C9-D9</f>
        <v>12542.7634344342</v>
      </c>
      <c r="F9" s="7" t="n">
        <f aca="false">B9-E9</f>
        <v>7426039.19611575</v>
      </c>
    </row>
    <row r="10" customFormat="false" ht="15" hidden="false" customHeight="false" outlineLevel="0" collapsed="false">
      <c r="A10" s="7" t="n">
        <v>7</v>
      </c>
      <c r="B10" s="7" t="n">
        <f aca="false">F9</f>
        <v>7426039.19611575</v>
      </c>
      <c r="C10" s="7" t="n">
        <f aca="false">PMT(0.007,240-A10+1,-B10)</f>
        <v>64612.8371512855</v>
      </c>
      <c r="D10" s="7" t="n">
        <f aca="false">B10*0.007</f>
        <v>51982.2743728102</v>
      </c>
      <c r="E10" s="7" t="n">
        <f aca="false">C10-D10</f>
        <v>12630.5627784753</v>
      </c>
      <c r="F10" s="7" t="n">
        <f aca="false">B10-E10</f>
        <v>7413408.63333727</v>
      </c>
    </row>
    <row r="11" customFormat="false" ht="15" hidden="false" customHeight="false" outlineLevel="0" collapsed="false">
      <c r="A11" s="7" t="n">
        <v>8</v>
      </c>
      <c r="B11" s="7" t="n">
        <f aca="false">F10</f>
        <v>7413408.63333727</v>
      </c>
      <c r="C11" s="7" t="n">
        <f aca="false">PMT(0.007,240-A11+1,-B11)</f>
        <v>64612.8371512855</v>
      </c>
      <c r="D11" s="7" t="n">
        <f aca="false">B11*0.007</f>
        <v>51893.8604333609</v>
      </c>
      <c r="E11" s="7" t="n">
        <f aca="false">C11-D11</f>
        <v>12718.9767179246</v>
      </c>
      <c r="F11" s="7" t="n">
        <f aca="false">B11-E11</f>
        <v>7400689.65661935</v>
      </c>
    </row>
    <row r="12" customFormat="false" ht="15" hidden="false" customHeight="false" outlineLevel="0" collapsed="false">
      <c r="A12" s="7" t="n">
        <v>9</v>
      </c>
      <c r="B12" s="7" t="n">
        <f aca="false">F11</f>
        <v>7400689.65661935</v>
      </c>
      <c r="C12" s="7" t="n">
        <f aca="false">PMT(0.007,240-A12+1,-B12)</f>
        <v>64612.8371512855</v>
      </c>
      <c r="D12" s="7" t="n">
        <f aca="false">B12*0.007</f>
        <v>51804.8275963354</v>
      </c>
      <c r="E12" s="7" t="n">
        <f aca="false">C12-D12</f>
        <v>12808.00955495</v>
      </c>
      <c r="F12" s="7" t="n">
        <f aca="false">B12-E12</f>
        <v>7387881.6470644</v>
      </c>
    </row>
    <row r="13" customFormat="false" ht="15" hidden="false" customHeight="false" outlineLevel="0" collapsed="false">
      <c r="A13" s="7" t="n">
        <v>10</v>
      </c>
      <c r="B13" s="7" t="n">
        <f aca="false">F12</f>
        <v>7387881.6470644</v>
      </c>
      <c r="C13" s="7" t="n">
        <f aca="false">PMT(0.007,240-A13+1,-B13)</f>
        <v>64612.8371512855</v>
      </c>
      <c r="D13" s="7" t="n">
        <f aca="false">B13*0.007</f>
        <v>51715.1715294508</v>
      </c>
      <c r="E13" s="7" t="n">
        <f aca="false">C13-D13</f>
        <v>12897.6656218347</v>
      </c>
      <c r="F13" s="7" t="n">
        <f aca="false">B13-E13</f>
        <v>7374983.98144256</v>
      </c>
    </row>
    <row r="14" customFormat="false" ht="15" hidden="false" customHeight="false" outlineLevel="0" collapsed="false">
      <c r="A14" s="7" t="n">
        <v>11</v>
      </c>
      <c r="B14" s="7" t="n">
        <f aca="false">F13</f>
        <v>7374983.98144256</v>
      </c>
      <c r="C14" s="7" t="n">
        <f aca="false">PMT(0.007,240-A14+1,-B14)</f>
        <v>64612.8371512855</v>
      </c>
      <c r="D14" s="7" t="n">
        <f aca="false">B14*0.007</f>
        <v>51624.8878700979</v>
      </c>
      <c r="E14" s="7" t="n">
        <f aca="false">C14-D14</f>
        <v>12987.9492811875</v>
      </c>
      <c r="F14" s="7" t="n">
        <f aca="false">B14-E14</f>
        <v>7361996.03216137</v>
      </c>
    </row>
    <row r="15" customFormat="false" ht="15" hidden="false" customHeight="false" outlineLevel="0" collapsed="false">
      <c r="A15" s="7" t="n">
        <v>12</v>
      </c>
      <c r="B15" s="7" t="n">
        <f aca="false">F14</f>
        <v>7361996.03216137</v>
      </c>
      <c r="C15" s="7" t="n">
        <f aca="false">PMT(0.007,240-A15+1,-B15)</f>
        <v>64612.8371512855</v>
      </c>
      <c r="D15" s="7" t="n">
        <f aca="false">B15*0.007</f>
        <v>51533.9722251296</v>
      </c>
      <c r="E15" s="7" t="n">
        <f aca="false">C15-D15</f>
        <v>13078.8649261559</v>
      </c>
      <c r="F15" s="7" t="n">
        <f aca="false">B15-E15</f>
        <v>7348917.16723522</v>
      </c>
    </row>
    <row r="16" customFormat="false" ht="15" hidden="false" customHeight="false" outlineLevel="0" collapsed="false">
      <c r="A16" s="7" t="n">
        <v>13</v>
      </c>
      <c r="B16" s="7" t="n">
        <f aca="false">F15</f>
        <v>7348917.16723522</v>
      </c>
      <c r="C16" s="7" t="n">
        <f aca="false">PMT(0.007,240-A16+1,-B16)</f>
        <v>64612.8371512855</v>
      </c>
      <c r="D16" s="7" t="n">
        <f aca="false">B16*0.007</f>
        <v>51442.4201706465</v>
      </c>
      <c r="E16" s="7" t="n">
        <f aca="false">C16-D16</f>
        <v>13170.416980639</v>
      </c>
      <c r="F16" s="7" t="n">
        <f aca="false">B16-E16</f>
        <v>7335746.75025458</v>
      </c>
    </row>
    <row r="17" customFormat="false" ht="15" hidden="false" customHeight="false" outlineLevel="0" collapsed="false">
      <c r="A17" s="7" t="n">
        <v>14</v>
      </c>
      <c r="B17" s="7" t="n">
        <f aca="false">F16</f>
        <v>7335746.75025458</v>
      </c>
      <c r="C17" s="7" t="n">
        <f aca="false">PMT(0.007,240-A17+1,-B17)</f>
        <v>64612.8371512855</v>
      </c>
      <c r="D17" s="7" t="n">
        <f aca="false">B17*0.007</f>
        <v>51350.227251782</v>
      </c>
      <c r="E17" s="7" t="n">
        <f aca="false">C17-D17</f>
        <v>13262.6098995034</v>
      </c>
      <c r="F17" s="7" t="n">
        <f aca="false">B17-E17</f>
        <v>7322484.14035508</v>
      </c>
    </row>
    <row r="18" customFormat="false" ht="15" hidden="false" customHeight="false" outlineLevel="0" collapsed="false">
      <c r="A18" s="7" t="n">
        <v>15</v>
      </c>
      <c r="B18" s="7" t="n">
        <f aca="false">F17</f>
        <v>7322484.14035508</v>
      </c>
      <c r="C18" s="7" t="n">
        <f aca="false">PMT(0.007,240-A18+1,-B18)</f>
        <v>64612.8371512855</v>
      </c>
      <c r="D18" s="7" t="n">
        <f aca="false">B18*0.007</f>
        <v>51257.3889824855</v>
      </c>
      <c r="E18" s="7" t="n">
        <f aca="false">C18-D18</f>
        <v>13355.4481688</v>
      </c>
      <c r="F18" s="7" t="n">
        <f aca="false">B18-E18</f>
        <v>7309128.69218628</v>
      </c>
    </row>
    <row r="19" customFormat="false" ht="15" hidden="false" customHeight="false" outlineLevel="0" collapsed="false">
      <c r="A19" s="7" t="n">
        <v>16</v>
      </c>
      <c r="B19" s="7" t="n">
        <f aca="false">F18</f>
        <v>7309128.69218628</v>
      </c>
      <c r="C19" s="7" t="n">
        <f aca="false">PMT(0.007,240-A19+1,-B19)</f>
        <v>64612.8371512855</v>
      </c>
      <c r="D19" s="7" t="n">
        <f aca="false">B19*0.007</f>
        <v>51163.9008453039</v>
      </c>
      <c r="E19" s="7" t="n">
        <f aca="false">C19-D19</f>
        <v>13448.9363059816</v>
      </c>
      <c r="F19" s="7" t="n">
        <f aca="false">B19-E19</f>
        <v>7295679.75588029</v>
      </c>
    </row>
    <row r="20" customFormat="false" ht="15" hidden="false" customHeight="false" outlineLevel="0" collapsed="false">
      <c r="A20" s="7" t="n">
        <v>17</v>
      </c>
      <c r="B20" s="7" t="n">
        <f aca="false">F19</f>
        <v>7295679.75588029</v>
      </c>
      <c r="C20" s="7" t="n">
        <f aca="false">PMT(0.007,240-A20+1,-B20)</f>
        <v>64612.8371512855</v>
      </c>
      <c r="D20" s="7" t="n">
        <f aca="false">B20*0.007</f>
        <v>51069.7582911621</v>
      </c>
      <c r="E20" s="7" t="n">
        <f aca="false">C20-D20</f>
        <v>13543.0788601234</v>
      </c>
      <c r="F20" s="7" t="n">
        <f aca="false">B20-E20</f>
        <v>7282136.67702017</v>
      </c>
    </row>
    <row r="21" customFormat="false" ht="15" hidden="false" customHeight="false" outlineLevel="0" collapsed="false">
      <c r="A21" s="7" t="n">
        <v>18</v>
      </c>
      <c r="B21" s="7" t="n">
        <f aca="false">F20</f>
        <v>7282136.67702017</v>
      </c>
      <c r="C21" s="7" t="n">
        <f aca="false">PMT(0.007,240-A21+1,-B21)</f>
        <v>64612.8371512855</v>
      </c>
      <c r="D21" s="7" t="n">
        <f aca="false">B21*0.007</f>
        <v>50974.9567391412</v>
      </c>
      <c r="E21" s="7" t="n">
        <f aca="false">C21-D21</f>
        <v>13637.8804121443</v>
      </c>
      <c r="F21" s="7" t="n">
        <f aca="false">B21-E21</f>
        <v>7268498.79660803</v>
      </c>
    </row>
    <row r="22" customFormat="false" ht="15" hidden="false" customHeight="false" outlineLevel="0" collapsed="false">
      <c r="A22" s="7" t="n">
        <v>19</v>
      </c>
      <c r="B22" s="7" t="n">
        <f aca="false">F21</f>
        <v>7268498.79660803</v>
      </c>
      <c r="C22" s="7" t="n">
        <f aca="false">PMT(0.007,240-A22+1,-B22)</f>
        <v>64612.8371512855</v>
      </c>
      <c r="D22" s="7" t="n">
        <f aca="false">B22*0.007</f>
        <v>50879.4915762562</v>
      </c>
      <c r="E22" s="7" t="n">
        <f aca="false">C22-D22</f>
        <v>13733.3455750293</v>
      </c>
      <c r="F22" s="7" t="n">
        <f aca="false">B22-E22</f>
        <v>7254765.451033</v>
      </c>
    </row>
    <row r="23" customFormat="false" ht="15" hidden="false" customHeight="false" outlineLevel="0" collapsed="false">
      <c r="A23" s="7" t="n">
        <v>20</v>
      </c>
      <c r="B23" s="7" t="n">
        <f aca="false">F22</f>
        <v>7254765.451033</v>
      </c>
      <c r="C23" s="7" t="n">
        <f aca="false">PMT(0.007,240-A23+1,-B23)</f>
        <v>64612.8371512855</v>
      </c>
      <c r="D23" s="7" t="n">
        <f aca="false">B23*0.007</f>
        <v>50783.358157231</v>
      </c>
      <c r="E23" s="7" t="n">
        <f aca="false">C23-D23</f>
        <v>13829.4789940545</v>
      </c>
      <c r="F23" s="7" t="n">
        <f aca="false">B23-E23</f>
        <v>7240935.97203894</v>
      </c>
    </row>
    <row r="24" customFormat="false" ht="15" hidden="false" customHeight="false" outlineLevel="0" collapsed="false">
      <c r="A24" s="7" t="n">
        <v>21</v>
      </c>
      <c r="B24" s="7" t="n">
        <f aca="false">F23</f>
        <v>7240935.97203894</v>
      </c>
      <c r="C24" s="7" t="n">
        <f aca="false">PMT(0.007,240-A24+1,-B24)</f>
        <v>64612.8371512855</v>
      </c>
      <c r="D24" s="7" t="n">
        <f aca="false">B24*0.007</f>
        <v>50686.5518042726</v>
      </c>
      <c r="E24" s="7" t="n">
        <f aca="false">C24-D24</f>
        <v>13926.2853470129</v>
      </c>
      <c r="F24" s="7" t="n">
        <f aca="false">B24-E24</f>
        <v>7227009.68669193</v>
      </c>
    </row>
    <row r="25" customFormat="false" ht="15" hidden="false" customHeight="false" outlineLevel="0" collapsed="false">
      <c r="A25" s="7" t="n">
        <v>22</v>
      </c>
      <c r="B25" s="7" t="n">
        <f aca="false">F24</f>
        <v>7227009.68669193</v>
      </c>
      <c r="C25" s="7" t="n">
        <f aca="false">PMT(0.007,240-A25+1,-B25)</f>
        <v>64612.8371512855</v>
      </c>
      <c r="D25" s="7" t="n">
        <f aca="false">B25*0.007</f>
        <v>50589.0678068435</v>
      </c>
      <c r="E25" s="7" t="n">
        <f aca="false">C25-D25</f>
        <v>14023.769344442</v>
      </c>
      <c r="F25" s="7" t="n">
        <f aca="false">B25-E25</f>
        <v>7212985.91734749</v>
      </c>
    </row>
    <row r="26" customFormat="false" ht="15" hidden="false" customHeight="false" outlineLevel="0" collapsed="false">
      <c r="A26" s="7" t="n">
        <v>23</v>
      </c>
      <c r="B26" s="7" t="n">
        <f aca="false">F25</f>
        <v>7212985.91734749</v>
      </c>
      <c r="C26" s="7" t="n">
        <f aca="false">PMT(0.007,240-A26+1,-B26)</f>
        <v>64612.8371512855</v>
      </c>
      <c r="D26" s="7" t="n">
        <f aca="false">B26*0.007</f>
        <v>50490.9014214324</v>
      </c>
      <c r="E26" s="7" t="n">
        <f aca="false">C26-D26</f>
        <v>14121.9357298531</v>
      </c>
      <c r="F26" s="7" t="n">
        <f aca="false">B26-E26</f>
        <v>7198863.98161763</v>
      </c>
    </row>
    <row r="27" customFormat="false" ht="15" hidden="false" customHeight="false" outlineLevel="0" collapsed="false">
      <c r="A27" s="7" t="n">
        <v>24</v>
      </c>
      <c r="B27" s="7" t="n">
        <f aca="false">F26</f>
        <v>7198863.98161763</v>
      </c>
      <c r="C27" s="7" t="n">
        <f aca="false">PMT(0.007,240-A27+1,-B27)</f>
        <v>64612.8371512855</v>
      </c>
      <c r="D27" s="7" t="n">
        <f aca="false">B27*0.007</f>
        <v>50392.0478713234</v>
      </c>
      <c r="E27" s="7" t="n">
        <f aca="false">C27-D27</f>
        <v>14220.789279962</v>
      </c>
      <c r="F27" s="7" t="n">
        <f aca="false">B27-E27</f>
        <v>7184643.19233767</v>
      </c>
    </row>
    <row r="28" customFormat="false" ht="15" hidden="false" customHeight="false" outlineLevel="0" collapsed="false">
      <c r="A28" s="7" t="n">
        <v>25</v>
      </c>
      <c r="B28" s="7" t="n">
        <f aca="false">F27</f>
        <v>7184643.19233767</v>
      </c>
      <c r="C28" s="7" t="n">
        <f aca="false">PMT(0.007,240-A28+1,-B28)</f>
        <v>64612.8371512855</v>
      </c>
      <c r="D28" s="7" t="n">
        <f aca="false">B28*0.007</f>
        <v>50292.5023463637</v>
      </c>
      <c r="E28" s="7" t="n">
        <f aca="false">C28-D28</f>
        <v>14320.3348049218</v>
      </c>
      <c r="F28" s="7" t="n">
        <f aca="false">B28-E28</f>
        <v>7170322.85753275</v>
      </c>
    </row>
    <row r="29" customFormat="false" ht="15" hidden="false" customHeight="false" outlineLevel="0" collapsed="false">
      <c r="A29" s="7" t="n">
        <v>26</v>
      </c>
      <c r="B29" s="7" t="n">
        <f aca="false">F28</f>
        <v>7170322.85753275</v>
      </c>
      <c r="C29" s="7" t="n">
        <f aca="false">PMT(0.007,240-A29+1,-B29)</f>
        <v>64612.8371512855</v>
      </c>
      <c r="D29" s="7" t="n">
        <f aca="false">B29*0.007</f>
        <v>50192.2600027293</v>
      </c>
      <c r="E29" s="7" t="n">
        <f aca="false">C29-D29</f>
        <v>14420.5771485562</v>
      </c>
      <c r="F29" s="7" t="n">
        <f aca="false">B29-E29</f>
        <v>7155902.2803842</v>
      </c>
    </row>
    <row r="30" customFormat="false" ht="15" hidden="false" customHeight="false" outlineLevel="0" collapsed="false">
      <c r="A30" s="7" t="n">
        <v>27</v>
      </c>
      <c r="B30" s="7" t="n">
        <f aca="false">F29</f>
        <v>7155902.2803842</v>
      </c>
      <c r="C30" s="7" t="n">
        <f aca="false">PMT(0.007,240-A30+1,-B30)</f>
        <v>64612.8371512855</v>
      </c>
      <c r="D30" s="7" t="n">
        <f aca="false">B30*0.007</f>
        <v>50091.3159626894</v>
      </c>
      <c r="E30" s="7" t="n">
        <f aca="false">C30-D30</f>
        <v>14521.5211885961</v>
      </c>
      <c r="F30" s="7" t="n">
        <f aca="false">B30-E30</f>
        <v>7141380.7591956</v>
      </c>
    </row>
    <row r="31" customFormat="false" ht="15" hidden="false" customHeight="false" outlineLevel="0" collapsed="false">
      <c r="A31" s="7" t="n">
        <v>28</v>
      </c>
      <c r="B31" s="7" t="n">
        <f aca="false">F30</f>
        <v>7141380.7591956</v>
      </c>
      <c r="C31" s="7" t="n">
        <f aca="false">PMT(0.007,240-A31+1,-B31)</f>
        <v>64612.8371512855</v>
      </c>
      <c r="D31" s="7" t="n">
        <f aca="false">B31*0.007</f>
        <v>49989.6653143692</v>
      </c>
      <c r="E31" s="7" t="n">
        <f aca="false">C31-D31</f>
        <v>14623.1718369163</v>
      </c>
      <c r="F31" s="7" t="n">
        <f aca="false">B31-E31</f>
        <v>7126757.58735868</v>
      </c>
    </row>
    <row r="32" customFormat="false" ht="15" hidden="false" customHeight="false" outlineLevel="0" collapsed="false">
      <c r="A32" s="7" t="n">
        <v>29</v>
      </c>
      <c r="B32" s="7" t="n">
        <f aca="false">F31</f>
        <v>7126757.58735868</v>
      </c>
      <c r="C32" s="7" t="n">
        <f aca="false">PMT(0.007,240-A32+1,-B32)</f>
        <v>64612.8371512855</v>
      </c>
      <c r="D32" s="7" t="n">
        <f aca="false">B32*0.007</f>
        <v>49887.3031115108</v>
      </c>
      <c r="E32" s="7" t="n">
        <f aca="false">C32-D32</f>
        <v>14725.5340397747</v>
      </c>
      <c r="F32" s="7" t="n">
        <f aca="false">B32-E32</f>
        <v>7112032.05331891</v>
      </c>
    </row>
    <row r="33" customFormat="false" ht="15" hidden="false" customHeight="false" outlineLevel="0" collapsed="false">
      <c r="A33" s="7" t="n">
        <v>30</v>
      </c>
      <c r="B33" s="7" t="n">
        <f aca="false">F32</f>
        <v>7112032.05331891</v>
      </c>
      <c r="C33" s="7" t="n">
        <f aca="false">PMT(0.007,240-A33+1,-B33)</f>
        <v>64612.8371512855</v>
      </c>
      <c r="D33" s="7" t="n">
        <f aca="false">B33*0.007</f>
        <v>49784.2243732324</v>
      </c>
      <c r="E33" s="7" t="n">
        <f aca="false">C33-D33</f>
        <v>14828.6127780531</v>
      </c>
      <c r="F33" s="7" t="n">
        <f aca="false">B33-E33</f>
        <v>7097203.44054086</v>
      </c>
    </row>
    <row r="34" customFormat="false" ht="15" hidden="false" customHeight="false" outlineLevel="0" collapsed="false">
      <c r="A34" s="7" t="n">
        <v>31</v>
      </c>
      <c r="B34" s="7" t="n">
        <f aca="false">F33</f>
        <v>7097203.44054086</v>
      </c>
      <c r="C34" s="7" t="n">
        <f aca="false">PMT(0.007,240-A34+1,-B34)</f>
        <v>64612.8371512855</v>
      </c>
      <c r="D34" s="7" t="n">
        <f aca="false">B34*0.007</f>
        <v>49680.424083786</v>
      </c>
      <c r="E34" s="7" t="n">
        <f aca="false">C34-D34</f>
        <v>14932.4130674995</v>
      </c>
      <c r="F34" s="7" t="n">
        <f aca="false">B34-E34</f>
        <v>7082271.02747336</v>
      </c>
    </row>
    <row r="35" customFormat="false" ht="15" hidden="false" customHeight="false" outlineLevel="0" collapsed="false">
      <c r="A35" s="7" t="n">
        <v>32</v>
      </c>
      <c r="B35" s="7" t="n">
        <f aca="false">F34</f>
        <v>7082271.02747336</v>
      </c>
      <c r="C35" s="7" t="n">
        <f aca="false">PMT(0.007,240-A35+1,-B35)</f>
        <v>64612.8371512855</v>
      </c>
      <c r="D35" s="7" t="n">
        <f aca="false">B35*0.007</f>
        <v>49575.8971923135</v>
      </c>
      <c r="E35" s="7" t="n">
        <f aca="false">C35-D35</f>
        <v>15036.939958972</v>
      </c>
      <c r="F35" s="7" t="n">
        <f aca="false">B35-E35</f>
        <v>7067234.08751438</v>
      </c>
    </row>
    <row r="36" customFormat="false" ht="15" hidden="false" customHeight="false" outlineLevel="0" collapsed="false">
      <c r="A36" s="7" t="n">
        <v>33</v>
      </c>
      <c r="B36" s="7" t="n">
        <f aca="false">F35</f>
        <v>7067234.08751438</v>
      </c>
      <c r="C36" s="7" t="n">
        <f aca="false">PMT(0.007,240-A36+1,-B36)</f>
        <v>64612.8371512855</v>
      </c>
      <c r="D36" s="7" t="n">
        <f aca="false">B36*0.007</f>
        <v>49470.6386126007</v>
      </c>
      <c r="E36" s="7" t="n">
        <f aca="false">C36-D36</f>
        <v>15142.1985386848</v>
      </c>
      <c r="F36" s="7" t="n">
        <f aca="false">B36-E36</f>
        <v>7052091.8889757</v>
      </c>
    </row>
    <row r="37" customFormat="false" ht="15" hidden="false" customHeight="false" outlineLevel="0" collapsed="false">
      <c r="A37" s="7" t="n">
        <v>34</v>
      </c>
      <c r="B37" s="7" t="n">
        <f aca="false">F36</f>
        <v>7052091.8889757</v>
      </c>
      <c r="C37" s="7" t="n">
        <f aca="false">PMT(0.007,240-A37+1,-B37)</f>
        <v>64612.8371512855</v>
      </c>
      <c r="D37" s="7" t="n">
        <f aca="false">B37*0.007</f>
        <v>49364.6432228299</v>
      </c>
      <c r="E37" s="7" t="n">
        <f aca="false">C37-D37</f>
        <v>15248.1939284556</v>
      </c>
      <c r="F37" s="7" t="n">
        <f aca="false">B37-E37</f>
        <v>7036843.69504724</v>
      </c>
    </row>
    <row r="38" customFormat="false" ht="15" hidden="false" customHeight="false" outlineLevel="0" collapsed="false">
      <c r="A38" s="7" t="n">
        <v>35</v>
      </c>
      <c r="B38" s="7" t="n">
        <f aca="false">F37</f>
        <v>7036843.69504724</v>
      </c>
      <c r="C38" s="7" t="n">
        <f aca="false">PMT(0.007,240-A38+1,-B38)</f>
        <v>64612.8371512855</v>
      </c>
      <c r="D38" s="7" t="n">
        <f aca="false">B38*0.007</f>
        <v>49257.9058653307</v>
      </c>
      <c r="E38" s="7" t="n">
        <f aca="false">C38-D38</f>
        <v>15354.9312859548</v>
      </c>
      <c r="F38" s="7" t="n">
        <f aca="false">B38-E38</f>
        <v>7021488.76376129</v>
      </c>
    </row>
    <row r="39" customFormat="false" ht="15" hidden="false" customHeight="false" outlineLevel="0" collapsed="false">
      <c r="A39" s="7" t="n">
        <v>36</v>
      </c>
      <c r="B39" s="7" t="n">
        <f aca="false">F38</f>
        <v>7021488.76376129</v>
      </c>
      <c r="C39" s="7" t="n">
        <f aca="false">PMT(0.007,240-A39+1,-B39)</f>
        <v>64612.8371512855</v>
      </c>
      <c r="D39" s="7" t="n">
        <f aca="false">B39*0.007</f>
        <v>49150.421346329</v>
      </c>
      <c r="E39" s="7" t="n">
        <f aca="false">C39-D39</f>
        <v>15462.4158049565</v>
      </c>
      <c r="F39" s="7" t="n">
        <f aca="false">B39-E39</f>
        <v>7006026.34795633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2026-03-07T09:01:37Z</dcterms:created>
  <dc:creator>openpyxl</dc:creator>
  <dc:description/>
  <dc:language>en-US</dc:language>
  <cp:lastModifiedBy/>
  <dcterms:modified xsi:type="dcterms:W3CDTF">2026-03-07T09:04:43Z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