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operty ROI" sheetId="1" state="visible" r:id="rId3"/>
    <sheet name="Radar Data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<sst xmlns="http://schemas.openxmlformats.org/spreadsheetml/2006/main" count="39" uniqueCount="35">
  <si>
    <t xml:space="preserve">Property Investment ROI Comparison</t>
  </si>
  <si>
    <t xml:space="preserve">PROPERTY DETAILS</t>
  </si>
  <si>
    <t xml:space="preserve">Mumbai</t>
  </si>
  <si>
    <t xml:space="preserve">Bangalore</t>
  </si>
  <si>
    <t xml:space="preserve">Hyderabad</t>
  </si>
  <si>
    <t xml:space="preserve">Dubai</t>
  </si>
  <si>
    <t xml:space="preserve">Avg Price/sq ft (₹)</t>
  </si>
  <si>
    <t xml:space="preserve">Apartment Size (sq ft)</t>
  </si>
  <si>
    <t xml:space="preserve">Stamp Duty &amp; Reg (%)</t>
  </si>
  <si>
    <t xml:space="preserve">GST (%)</t>
  </si>
  <si>
    <t xml:space="preserve">Brokerage (%)</t>
  </si>
  <si>
    <t xml:space="preserve">Interior Cost/sq ft (₹)</t>
  </si>
  <si>
    <t xml:space="preserve">TOTAL ACQUISITION COST</t>
  </si>
  <si>
    <t xml:space="preserve">APPRECIATION</t>
  </si>
  <si>
    <t xml:space="preserve">10Y Historical CAGR</t>
  </si>
  <si>
    <t xml:space="preserve">Projected Value @ 5Y</t>
  </si>
  <si>
    <t xml:space="preserve">Projected Value @ 10Y</t>
  </si>
  <si>
    <t xml:space="preserve">Projected Value @ 15Y</t>
  </si>
  <si>
    <t xml:space="preserve">RENTAL YIELD</t>
  </si>
  <si>
    <t xml:space="preserve">Monthly Rent (₹)</t>
  </si>
  <si>
    <t xml:space="preserve">Occupancy Rate</t>
  </si>
  <si>
    <t xml:space="preserve">Annual Maintenance (₹)</t>
  </si>
  <si>
    <t xml:space="preserve">Gross Yield (%)</t>
  </si>
  <si>
    <t xml:space="preserve">Net Yield (%)</t>
  </si>
  <si>
    <t xml:space="preserve">EMI OVERLAY (80% LTV)</t>
  </si>
  <si>
    <t xml:space="preserve">Home Loan Rate</t>
  </si>
  <si>
    <t xml:space="preserve">Loan Amount (80% LTV)</t>
  </si>
  <si>
    <t xml:space="preserve">EMI (20Y tenure)</t>
  </si>
  <si>
    <t xml:space="preserve">Monthly Cash Flow</t>
  </si>
  <si>
    <t xml:space="preserve">Dimension</t>
  </si>
  <si>
    <t xml:space="preserve">Appreciation</t>
  </si>
  <si>
    <t xml:space="preserve">Rental Yield</t>
  </si>
  <si>
    <t xml:space="preserve">Entry Cost</t>
  </si>
  <si>
    <t xml:space="preserve">Liquidity</t>
  </si>
  <si>
    <t xml:space="preserve">Regulatory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</si>
</sst>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"/>
    <numFmt numFmtId="166" formatCode="0.0%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Arial"/>
      <family val="0"/>
      <charset val="1"/>
    </font>
    <font>
      <b val="true"/>
      <sz val="11"/>
      <color rgb="FFD4AF37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color rgb="FF3E2723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0"/>
      <color rgb="FFD4AF37"/>
      <name val="Arial"/>
      <family val="0"/>
      <charset val="1"/>
    </font>
    <font>
      <sz val="10"/>
      <color rgb="FF3E2723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3E2723"/>
        <bgColor rgb="FF4A1A6E"/>
      </patternFill>
    </fill>
    <fill>
      <patternFill patternType="solid">
        <fgColor rgb="FF1A3A6E"/>
        <bgColor rgb="FF333399"/>
      </patternFill>
    </fill>
    <fill>
      <patternFill patternType="solid">
        <fgColor rgb="FF2D5A27"/>
        <bgColor rgb="FF1A3A6E"/>
      </patternFill>
    </fill>
    <fill>
      <patternFill patternType="solid">
        <fgColor rgb="FF4A1A6E"/>
        <bgColor rgb="FF333399"/>
      </patternFill>
    </fill>
    <fill>
      <patternFill patternType="solid">
        <fgColor rgb="FFC4922A"/>
        <bgColor rgb="FFD4AF37"/>
      </patternFill>
    </fill>
    <fill>
      <patternFill patternType="solid">
        <fgColor rgb="FFFDF8F0"/>
        <bgColor rgb="FFFFFFFF"/>
      </patternFill>
    </fill>
    <fill>
      <patternFill patternType="solid">
        <fgColor rgb="FFD4AF37"/>
        <bgColor rgb="FFC4922A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7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7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8" fillId="7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8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0" fillId="7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7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C4922A"/>
      <rgbColor rgb="FF800080"/>
      <rgbColor rgb="FF008080"/>
      <rgbColor rgb="FFCCCCCC"/>
      <rgbColor rgb="FF878787"/>
      <rgbColor rgb="FF9999FF"/>
      <rgbColor rgb="FFBE4B48"/>
      <rgbColor rgb="FFFDF8F0"/>
      <rgbColor rgb="FFCCFFFF"/>
      <rgbColor rgb="FF4A1A6E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A7EBB"/>
      <rgbColor rgb="FF33CCCC"/>
      <rgbColor rgb="FF98B855"/>
      <rgbColor rgb="FFFFCC00"/>
      <rgbColor rgb="FFD4AF37"/>
      <rgbColor rgb="FFFF6600"/>
      <rgbColor rgb="FF7D5FA0"/>
      <rgbColor rgb="FF969696"/>
      <rgbColor rgb="FF1A3A6E"/>
      <rgbColor rgb="FF339966"/>
      <rgbColor rgb="FF003300"/>
      <rgbColor rgb="FF2D5A27"/>
      <rgbColor rgb="FF993300"/>
      <rgbColor rgb="FF993366"/>
      <rgbColor rgb="FF333399"/>
      <rgbColor rgb="FF3E272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City Comparison Radar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radarChart>
        <c:radarStyle val="marker"/>
        <c:varyColors val="0"/>
        <c:ser>
          <c:idx val="0"/>
          <c:order val="0"/>
          <c:tx>
            <c:strRef>
              <c:f>'Radar Data'!B1</c:f>
              <c:strCache>
                <c:ptCount val="1"/>
                <c:pt idx="0">
                  <c:v>Mumbai</c:v>
                </c:pt>
              </c:strCache>
            </c:strRef>
          </c:tx>
          <c:spPr>
            <a:solidFill>
              <a:srgbClr val="4a7ebb"/>
            </a:solidFill>
            <a:ln w="47520">
              <a:solidFill>
                <a:srgbClr val="4a7ebb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'Radar Data'!$A$2:$A$6</c:f>
              <c:strCache>
                <c:ptCount val="5"/>
                <c:pt idx="0">
                  <c:v>Appreciation</c:v>
                </c:pt>
                <c:pt idx="1">
                  <c:v>Rental Yield</c:v>
                </c:pt>
                <c:pt idx="2">
                  <c:v>Entry Cost</c:v>
                </c:pt>
                <c:pt idx="3">
                  <c:v>Liquidity</c:v>
                </c:pt>
                <c:pt idx="4">
                  <c:v>Regulatory</c:v>
                </c:pt>
              </c:strCache>
            </c:strRef>
          </c:cat>
          <c:val>
            <c:numRef>
              <c:f>'Radar Data'!$B$2:$B$6</c:f>
              <c:numCache>
                <c:formatCode>General</c:formatCode>
                <c:ptCount val="5"/>
                <c:pt idx="0">
                  <c:v>7</c:v>
                </c:pt>
                <c:pt idx="1">
                  <c:v>6</c:v>
                </c:pt>
                <c:pt idx="2">
                  <c:v>4</c:v>
                </c:pt>
                <c:pt idx="3">
                  <c:v>9</c:v>
                </c:pt>
                <c:pt idx="4">
                  <c:v>8</c:v>
                </c:pt>
              </c:numCache>
            </c:numRef>
          </c:val>
        </c:ser>
        <c:ser>
          <c:idx val="1"/>
          <c:order val="1"/>
          <c:tx>
            <c:strRef>
              <c:f>'Radar Data'!C1</c:f>
              <c:strCache>
                <c:ptCount val="1"/>
                <c:pt idx="0">
                  <c:v>Bangalore</c:v>
                </c:pt>
              </c:strCache>
            </c:strRef>
          </c:tx>
          <c:spPr>
            <a:solidFill>
              <a:srgbClr val="be4b48"/>
            </a:solidFill>
            <a:ln w="47520">
              <a:solidFill>
                <a:srgbClr val="be4b48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'Radar Data'!$A$2:$A$6</c:f>
              <c:strCache>
                <c:ptCount val="5"/>
                <c:pt idx="0">
                  <c:v>Appreciation</c:v>
                </c:pt>
                <c:pt idx="1">
                  <c:v>Rental Yield</c:v>
                </c:pt>
                <c:pt idx="2">
                  <c:v>Entry Cost</c:v>
                </c:pt>
                <c:pt idx="3">
                  <c:v>Liquidity</c:v>
                </c:pt>
                <c:pt idx="4">
                  <c:v>Regulatory</c:v>
                </c:pt>
              </c:strCache>
            </c:strRef>
          </c:cat>
          <c:val>
            <c:numRef>
              <c:f>'Radar Data'!$C$2:$C$6</c:f>
              <c:numCache>
                <c:formatCode>General</c:formatCode>
                <c:ptCount val="5"/>
                <c:pt idx="0">
                  <c:v>8</c:v>
                </c:pt>
                <c:pt idx="1">
                  <c:v>7</c:v>
                </c:pt>
                <c:pt idx="2">
                  <c:v>7</c:v>
                </c:pt>
                <c:pt idx="3">
                  <c:v>8</c:v>
                </c:pt>
                <c:pt idx="4">
                  <c:v>7</c:v>
                </c:pt>
              </c:numCache>
            </c:numRef>
          </c:val>
        </c:ser>
        <c:ser>
          <c:idx val="2"/>
          <c:order val="2"/>
          <c:tx>
            <c:strRef>
              <c:f>'Radar Data'!D1</c:f>
              <c:strCache>
                <c:ptCount val="1"/>
                <c:pt idx="0">
                  <c:v>Hyderabad</c:v>
                </c:pt>
              </c:strCache>
            </c:strRef>
          </c:tx>
          <c:spPr>
            <a:solidFill>
              <a:srgbClr val="98b855"/>
            </a:solidFill>
            <a:ln w="47520">
              <a:solidFill>
                <a:srgbClr val="98b855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'Radar Data'!$A$2:$A$6</c:f>
              <c:strCache>
                <c:ptCount val="5"/>
                <c:pt idx="0">
                  <c:v>Appreciation</c:v>
                </c:pt>
                <c:pt idx="1">
                  <c:v>Rental Yield</c:v>
                </c:pt>
                <c:pt idx="2">
                  <c:v>Entry Cost</c:v>
                </c:pt>
                <c:pt idx="3">
                  <c:v>Liquidity</c:v>
                </c:pt>
                <c:pt idx="4">
                  <c:v>Regulatory</c:v>
                </c:pt>
              </c:strCache>
            </c:strRef>
          </c:cat>
          <c:val>
            <c:numRef>
              <c:f>'Radar Data'!$D$2:$D$6</c:f>
              <c:numCache>
                <c:formatCode>General</c:formatCode>
                <c:ptCount val="5"/>
                <c:pt idx="0">
                  <c:v>9</c:v>
                </c:pt>
                <c:pt idx="1">
                  <c:v>7</c:v>
                </c:pt>
                <c:pt idx="2">
                  <c:v>8</c:v>
                </c:pt>
                <c:pt idx="3">
                  <c:v>6</c:v>
                </c:pt>
                <c:pt idx="4">
                  <c:v>7</c:v>
                </c:pt>
              </c:numCache>
            </c:numRef>
          </c:val>
        </c:ser>
        <c:ser>
          <c:idx val="3"/>
          <c:order val="3"/>
          <c:tx>
            <c:strRef>
              <c:f>'Radar Data'!E1</c:f>
              <c:strCache>
                <c:ptCount val="1"/>
                <c:pt idx="0">
                  <c:v>Dubai</c:v>
                </c:pt>
              </c:strCache>
            </c:strRef>
          </c:tx>
          <c:spPr>
            <a:solidFill>
              <a:srgbClr val="7d5fa0"/>
            </a:solidFill>
            <a:ln w="47520">
              <a:solidFill>
                <a:srgbClr val="7d5fa0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'Radar Data'!$A$2:$A$6</c:f>
              <c:strCache>
                <c:ptCount val="5"/>
                <c:pt idx="0">
                  <c:v>Appreciation</c:v>
                </c:pt>
                <c:pt idx="1">
                  <c:v>Rental Yield</c:v>
                </c:pt>
                <c:pt idx="2">
                  <c:v>Entry Cost</c:v>
                </c:pt>
                <c:pt idx="3">
                  <c:v>Liquidity</c:v>
                </c:pt>
                <c:pt idx="4">
                  <c:v>Regulatory</c:v>
                </c:pt>
              </c:strCache>
            </c:strRef>
          </c:cat>
          <c:val>
            <c:numRef>
              <c:f>'Radar Data'!$E$2:$E$6</c:f>
              <c:numCache>
                <c:formatCode>General</c:formatCode>
                <c:ptCount val="5"/>
                <c:pt idx="0">
                  <c:v>6</c:v>
                </c:pt>
                <c:pt idx="1">
                  <c:v>8</c:v>
                </c:pt>
                <c:pt idx="2">
                  <c:v>5</c:v>
                </c:pt>
                <c:pt idx="3">
                  <c:v>9</c:v>
                </c:pt>
                <c:pt idx="4">
                  <c:v>9</c:v>
                </c:pt>
              </c:numCache>
            </c:numRef>
          </c:val>
        </c:ser>
        <c:axId val="6364163"/>
        <c:axId val="46795803"/>
      </c:radarChart>
      <c:catAx>
        <c:axId val="6364163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noFill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46795803"/>
        <c:crosses val="autoZero"/>
        <c:auto val="1"/>
        <c:lblAlgn val="ctr"/>
        <c:lblOffset val="100"/>
        <c:noMultiLvlLbl val="0"/>
      </c:catAx>
      <c:valAx>
        <c:axId val="46795803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6364163"/>
        <c:crosses val="autoZero"/>
        <c:crossBetween val="midCat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32</xdr:row>
      <xdr:rowOff>0</xdr:rowOff>
    </xdr:from>
    <xdr:to>
      <xdr:col>5</xdr:col>
      <xdr:colOff>745560</xdr:colOff>
      <xdr:row>58</xdr:row>
      <xdr:rowOff>86760</xdr:rowOff>
    </xdr:to>
    <xdr:graphicFrame>
      <xdr:nvGraphicFramePr>
        <xdr:cNvPr id="0" name="Chart 1"/>
        <xdr:cNvGraphicFramePr/>
      </xdr:nvGraphicFramePr>
      <xdr:xfrm>
        <a:off x="0" y="6477120"/>
        <a:ext cx="6479640" cy="503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3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8"/>
    <col collapsed="false" customWidth="true" hidden="false" outlineLevel="0" max="2" min="2" style="0" width="18"/>
    <col collapsed="false" customWidth="true" hidden="false" outlineLevel="0" max="4" min="4" style="0" width="18"/>
    <col collapsed="false" customWidth="true" hidden="false" outlineLevel="0" max="6" min="6" style="0" width="18"/>
    <col collapsed="false" customWidth="true" hidden="false" outlineLevel="0" max="8" min="8" style="0" width="18"/>
  </cols>
  <sheetData>
    <row r="1" customFormat="false" ht="4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</row>
    <row r="3" customFormat="false" ht="15" hidden="false" customHeight="false" outlineLevel="0" collapsed="false">
      <c r="A3" s="2" t="s">
        <v>1</v>
      </c>
      <c r="B3" s="3" t="s">
        <v>2</v>
      </c>
      <c r="D3" s="4" t="s">
        <v>3</v>
      </c>
      <c r="F3" s="5" t="s">
        <v>4</v>
      </c>
      <c r="H3" s="6" t="s">
        <v>5</v>
      </c>
    </row>
    <row r="4" customFormat="false" ht="15" hidden="false" customHeight="false" outlineLevel="0" collapsed="false">
      <c r="A4" s="7" t="s">
        <v>6</v>
      </c>
      <c r="B4" s="8" t="n">
        <v>25000</v>
      </c>
      <c r="D4" s="8" t="n">
        <v>8500</v>
      </c>
      <c r="F4" s="8" t="n">
        <v>6200</v>
      </c>
      <c r="H4" s="8" t="n">
        <v>18000</v>
      </c>
    </row>
    <row r="5" customFormat="false" ht="15" hidden="false" customHeight="false" outlineLevel="0" collapsed="false">
      <c r="A5" s="7" t="s">
        <v>7</v>
      </c>
      <c r="B5" s="8" t="n">
        <v>850</v>
      </c>
      <c r="D5" s="8" t="n">
        <v>1200</v>
      </c>
      <c r="F5" s="8" t="n">
        <v>1350</v>
      </c>
      <c r="H5" s="8" t="n">
        <v>1000</v>
      </c>
    </row>
    <row r="6" customFormat="false" ht="15" hidden="false" customHeight="false" outlineLevel="0" collapsed="false">
      <c r="A6" s="7" t="s">
        <v>8</v>
      </c>
      <c r="B6" s="9" t="n">
        <v>0.06</v>
      </c>
      <c r="D6" s="9" t="n">
        <v>0.056</v>
      </c>
      <c r="F6" s="9" t="n">
        <v>0.075</v>
      </c>
      <c r="H6" s="9" t="n">
        <v>0.04</v>
      </c>
    </row>
    <row r="7" customFormat="false" ht="15" hidden="false" customHeight="false" outlineLevel="0" collapsed="false">
      <c r="A7" s="7" t="s">
        <v>9</v>
      </c>
      <c r="B7" s="9" t="n">
        <v>0.05</v>
      </c>
      <c r="D7" s="9" t="n">
        <v>0.05</v>
      </c>
      <c r="F7" s="9" t="n">
        <v>0.05</v>
      </c>
      <c r="H7" s="9" t="n">
        <v>0</v>
      </c>
    </row>
    <row r="8" customFormat="false" ht="15" hidden="false" customHeight="false" outlineLevel="0" collapsed="false">
      <c r="A8" s="7" t="s">
        <v>10</v>
      </c>
      <c r="B8" s="9" t="n">
        <v>0.01</v>
      </c>
      <c r="D8" s="9" t="n">
        <v>0.01</v>
      </c>
      <c r="F8" s="9" t="n">
        <v>0.01</v>
      </c>
      <c r="H8" s="9" t="n">
        <v>0.02</v>
      </c>
    </row>
    <row r="9" customFormat="false" ht="15" hidden="false" customHeight="false" outlineLevel="0" collapsed="false">
      <c r="A9" s="7" t="s">
        <v>11</v>
      </c>
      <c r="B9" s="8" t="n">
        <v>2500</v>
      </c>
      <c r="D9" s="8" t="n">
        <v>2000</v>
      </c>
      <c r="F9" s="8" t="n">
        <v>1800</v>
      </c>
      <c r="H9" s="8" t="n">
        <v>3500</v>
      </c>
    </row>
    <row r="11" customFormat="false" ht="15" hidden="false" customHeight="false" outlineLevel="0" collapsed="false">
      <c r="A11" s="10" t="s">
        <v>12</v>
      </c>
      <c r="B11" s="11" t="n">
        <f aca="false">B4*B5*(1+B6+B7+B8)+B9*B5</f>
        <v>25925000</v>
      </c>
      <c r="D11" s="11" t="n">
        <f aca="false">D4*D5*(1+D6+D7+D8)+D9*D5</f>
        <v>13783200</v>
      </c>
      <c r="F11" s="11" t="n">
        <f aca="false">F4*F5*(1+F6+F7+F8)+F9*F5</f>
        <v>11929950</v>
      </c>
      <c r="H11" s="11" t="n">
        <f aca="false">H4*H5*(1+H6+H7+H8)+H9*H5</f>
        <v>22580000</v>
      </c>
    </row>
    <row r="13" customFormat="false" ht="15" hidden="false" customHeight="false" outlineLevel="0" collapsed="false">
      <c r="A13" s="10" t="s">
        <v>13</v>
      </c>
    </row>
    <row r="14" customFormat="false" ht="15" hidden="false" customHeight="false" outlineLevel="0" collapsed="false">
      <c r="A14" s="7" t="s">
        <v>14</v>
      </c>
      <c r="B14" s="12" t="n">
        <v>0.08</v>
      </c>
      <c r="D14" s="12" t="n">
        <v>0.1</v>
      </c>
      <c r="F14" s="12" t="n">
        <v>0.12</v>
      </c>
      <c r="H14" s="12" t="n">
        <v>0.07</v>
      </c>
    </row>
    <row r="15" customFormat="false" ht="15" hidden="false" customHeight="false" outlineLevel="0" collapsed="false">
      <c r="A15" s="7" t="s">
        <v>15</v>
      </c>
      <c r="B15" s="13" t="n">
        <f aca="false">B4*B5*(1+B14)^5</f>
        <v>31223221.632</v>
      </c>
      <c r="D15" s="13" t="n">
        <f aca="false">D4*D5*(1+D14)^5</f>
        <v>16427202</v>
      </c>
      <c r="F15" s="13" t="n">
        <f aca="false">F4*F5*(1+F14)^5</f>
        <v>14750799.888384</v>
      </c>
      <c r="H15" s="13" t="n">
        <f aca="false">H4*H5*(1+H14)^5</f>
        <v>25245931.1526</v>
      </c>
    </row>
    <row r="16" customFormat="false" ht="15" hidden="false" customHeight="false" outlineLevel="0" collapsed="false">
      <c r="A16" s="7" t="s">
        <v>16</v>
      </c>
      <c r="B16" s="13" t="n">
        <f aca="false">B4*B5*(1+B14)^10</f>
        <v>45877156.1920468</v>
      </c>
      <c r="D16" s="13" t="n">
        <f aca="false">D4*D5*(1+D14)^10</f>
        <v>26456173.09302</v>
      </c>
      <c r="F16" s="13" t="n">
        <f aca="false">F4*F5*(1+F14)^10</f>
        <v>25995949.5038411</v>
      </c>
      <c r="H16" s="13" t="n">
        <f aca="false">H4*H5*(1+H14)^10</f>
        <v>35408724.4312122</v>
      </c>
    </row>
    <row r="17" customFormat="false" ht="15" hidden="false" customHeight="false" outlineLevel="0" collapsed="false">
      <c r="A17" s="7" t="s">
        <v>17</v>
      </c>
      <c r="B17" s="13" t="n">
        <f aca="false">B4*B5*(1+B14)^15</f>
        <v>67408593.6767133</v>
      </c>
      <c r="D17" s="13" t="n">
        <f aca="false">D4*D5*(1+D14)^15</f>
        <v>42607931.3280397</v>
      </c>
      <c r="F17" s="13" t="n">
        <f aca="false">F4*F5*(1+F14)^15</f>
        <v>45813745.4049815</v>
      </c>
      <c r="H17" s="13" t="n">
        <f aca="false">H4*H5*(1+H14)^15</f>
        <v>49662567.7328761</v>
      </c>
    </row>
    <row r="19" customFormat="false" ht="15" hidden="false" customHeight="false" outlineLevel="0" collapsed="false">
      <c r="A19" s="10" t="s">
        <v>18</v>
      </c>
    </row>
    <row r="20" customFormat="false" ht="15" hidden="false" customHeight="false" outlineLevel="0" collapsed="false">
      <c r="A20" s="7" t="s">
        <v>19</v>
      </c>
      <c r="B20" s="13" t="n">
        <v>35000</v>
      </c>
      <c r="D20" s="13" t="n">
        <v>25000</v>
      </c>
      <c r="F20" s="13" t="n">
        <v>18000</v>
      </c>
      <c r="H20" s="13" t="n">
        <v>55000</v>
      </c>
    </row>
    <row r="21" customFormat="false" ht="15" hidden="false" customHeight="false" outlineLevel="0" collapsed="false">
      <c r="A21" s="7" t="s">
        <v>20</v>
      </c>
      <c r="B21" s="12" t="n">
        <v>0.92</v>
      </c>
      <c r="D21" s="12" t="n">
        <v>0.92</v>
      </c>
      <c r="F21" s="12" t="n">
        <v>0.92</v>
      </c>
      <c r="H21" s="12" t="n">
        <v>0.92</v>
      </c>
    </row>
    <row r="22" customFormat="false" ht="15" hidden="false" customHeight="false" outlineLevel="0" collapsed="false">
      <c r="A22" s="7" t="s">
        <v>21</v>
      </c>
      <c r="B22" s="13" t="n">
        <v>36000</v>
      </c>
      <c r="D22" s="13" t="n">
        <v>24000</v>
      </c>
      <c r="F22" s="13" t="n">
        <v>18000</v>
      </c>
      <c r="H22" s="13" t="n">
        <v>48000</v>
      </c>
    </row>
    <row r="23" customFormat="false" ht="15" hidden="false" customHeight="false" outlineLevel="0" collapsed="false">
      <c r="A23" s="7" t="s">
        <v>22</v>
      </c>
      <c r="B23" s="12" t="n">
        <f aca="false">B20*12/B11</f>
        <v>0.0162005785920926</v>
      </c>
      <c r="D23" s="12" t="n">
        <f aca="false">D20*12/D11</f>
        <v>0.0217656277207035</v>
      </c>
      <c r="F23" s="12" t="n">
        <f aca="false">F20*12/F11</f>
        <v>0.0181056919769152</v>
      </c>
      <c r="H23" s="12" t="n">
        <f aca="false">H20*12/H11</f>
        <v>0.029229406554473</v>
      </c>
    </row>
    <row r="24" customFormat="false" ht="15" hidden="false" customHeight="false" outlineLevel="0" collapsed="false">
      <c r="A24" s="7" t="s">
        <v>23</v>
      </c>
      <c r="B24" s="12" t="n">
        <f aca="false">(B20*12*B21-B22)/B11</f>
        <v>0.0135159112825458</v>
      </c>
      <c r="D24" s="12" t="n">
        <f aca="false">(D20*12*D21-D22)/D11</f>
        <v>0.0182831272853909</v>
      </c>
      <c r="F24" s="12" t="n">
        <f aca="false">(F20*12*F21-F22)/F11</f>
        <v>0.0151484289540191</v>
      </c>
      <c r="H24" s="12" t="n">
        <f aca="false">(H20*12*H21-H22)/H11</f>
        <v>0.0247652790079717</v>
      </c>
    </row>
    <row r="26" customFormat="false" ht="15" hidden="false" customHeight="false" outlineLevel="0" collapsed="false">
      <c r="A26" s="10" t="s">
        <v>24</v>
      </c>
    </row>
    <row r="27" customFormat="false" ht="15" hidden="false" customHeight="false" outlineLevel="0" collapsed="false">
      <c r="A27" s="7" t="s">
        <v>25</v>
      </c>
      <c r="B27" s="12" t="n">
        <v>0.085</v>
      </c>
      <c r="D27" s="12" t="n">
        <v>0.088</v>
      </c>
      <c r="F27" s="12" t="n">
        <v>0.087</v>
      </c>
      <c r="H27" s="12" t="n">
        <v>0.045</v>
      </c>
    </row>
    <row r="28" customFormat="false" ht="15" hidden="false" customHeight="false" outlineLevel="0" collapsed="false">
      <c r="A28" s="7" t="s">
        <v>26</v>
      </c>
      <c r="B28" s="13" t="n">
        <f aca="false">B11*0.8</f>
        <v>20740000</v>
      </c>
      <c r="D28" s="13" t="n">
        <f aca="false">D11*0.8</f>
        <v>11026560</v>
      </c>
      <c r="F28" s="13" t="n">
        <f aca="false">F11*0.8</f>
        <v>9543960</v>
      </c>
      <c r="H28" s="13" t="n">
        <f aca="false">H11*0.8</f>
        <v>18064000</v>
      </c>
    </row>
    <row r="29" customFormat="false" ht="15" hidden="false" customHeight="false" outlineLevel="0" collapsed="false">
      <c r="A29" s="7" t="s">
        <v>27</v>
      </c>
      <c r="B29" s="13" t="n">
        <f aca="false">PMT(B27/12,240,-B28)</f>
        <v>179986.538600012</v>
      </c>
      <c r="D29" s="13" t="n">
        <f aca="false">PMT(D27/12,240,-D28)</f>
        <v>97794.9581303683</v>
      </c>
      <c r="F29" s="13" t="n">
        <f aca="false">PMT(F27/12,240,-F28)</f>
        <v>84036.7556464336</v>
      </c>
      <c r="H29" s="13" t="n">
        <f aca="false">PMT(H27/12,240,-H28)</f>
        <v>114281.783320374</v>
      </c>
    </row>
    <row r="30" customFormat="false" ht="15" hidden="false" customHeight="false" outlineLevel="0" collapsed="false">
      <c r="A30" s="7" t="s">
        <v>28</v>
      </c>
      <c r="B30" s="13" t="n">
        <f aca="false">B20-B29-B22/12</f>
        <v>-147986.538600012</v>
      </c>
      <c r="D30" s="13" t="n">
        <f aca="false">D20-D29-D22/12</f>
        <v>-74794.9581303683</v>
      </c>
      <c r="F30" s="13" t="n">
        <f aca="false">F20-F29-F22/12</f>
        <v>-67536.7556464336</v>
      </c>
      <c r="H30" s="13" t="n">
        <f aca="false">H20-H29-H22/12</f>
        <v>-63281.783320374</v>
      </c>
    </row>
  </sheetData>
  <mergeCells count="1">
    <mergeCell ref="A1:I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>
    <row r="1" customFormat="false" ht="15" hidden="false" customHeight="false" outlineLevel="0" collapsed="false">
      <c r="A1" s="0" t="s">
        <v>29</v>
      </c>
      <c r="B1" s="0" t="s">
        <v>2</v>
      </c>
      <c r="C1" s="0" t="s">
        <v>3</v>
      </c>
      <c r="D1" s="0" t="s">
        <v>4</v>
      </c>
      <c r="E1" s="0" t="s">
        <v>5</v>
      </c>
    </row>
    <row r="2" customFormat="false" ht="15" hidden="false" customHeight="false" outlineLevel="0" collapsed="false">
      <c r="A2" s="0" t="s">
        <v>30</v>
      </c>
      <c r="B2" s="0" t="n">
        <v>7</v>
      </c>
      <c r="C2" s="0" t="n">
        <v>8</v>
      </c>
      <c r="D2" s="0" t="n">
        <v>9</v>
      </c>
      <c r="E2" s="0" t="n">
        <v>6</v>
      </c>
    </row>
    <row r="3" customFormat="false" ht="15" hidden="false" customHeight="false" outlineLevel="0" collapsed="false">
      <c r="A3" s="0" t="s">
        <v>31</v>
      </c>
      <c r="B3" s="0" t="n">
        <v>6</v>
      </c>
      <c r="C3" s="0" t="n">
        <v>7</v>
      </c>
      <c r="D3" s="0" t="n">
        <v>7</v>
      </c>
      <c r="E3" s="0" t="n">
        <v>8</v>
      </c>
    </row>
    <row r="4" customFormat="false" ht="15" hidden="false" customHeight="false" outlineLevel="0" collapsed="false">
      <c r="A4" s="0" t="s">
        <v>32</v>
      </c>
      <c r="B4" s="0" t="n">
        <v>4</v>
      </c>
      <c r="C4" s="0" t="n">
        <v>7</v>
      </c>
      <c r="D4" s="0" t="n">
        <v>8</v>
      </c>
      <c r="E4" s="0" t="n">
        <v>5</v>
      </c>
    </row>
    <row r="5" customFormat="false" ht="15" hidden="false" customHeight="false" outlineLevel="0" collapsed="false">
      <c r="A5" s="0" t="s">
        <v>33</v>
      </c>
      <c r="B5" s="0" t="n">
        <v>9</v>
      </c>
      <c r="C5" s="0" t="n">
        <v>8</v>
      </c>
      <c r="D5" s="0" t="n">
        <v>6</v>
      </c>
      <c r="E5" s="0" t="n">
        <v>9</v>
      </c>
    </row>
    <row r="6" customFormat="false" ht="15" hidden="false" customHeight="false" outlineLevel="0" collapsed="false">
      <c r="A6" s="0" t="s">
        <v>34</v>
      </c>
      <c r="B6" s="0" t="n">
        <v>8</v>
      </c>
      <c r="C6" s="0" t="n">
        <v>7</v>
      </c>
      <c r="D6" s="0" t="n">
        <v>7</v>
      </c>
      <c r="E6" s="0" t="n">
        <v>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2026-03-07T09:01:04Z</dcterms:created>
  <dc:creator>openpyxl</dc:creator>
  <dc:description/>
  <dc:language>en-US</dc:language>
  <cp:lastModifiedBy/>
  <dcterms:modified xsi:type="dcterms:W3CDTF">2026-03-07T09:04:39Z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