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venue Engine" sheetId="1" state="visible" r:id="rId3"/>
    <sheet name="Cost Structure" sheetId="2" state="visible" r:id="rId4"/>
    <sheet name="Unit Economics" sheetId="3" state="visible" r:id="rId5"/>
    <sheet name="Cash Flow &amp; Runway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<sst xmlns="http://schemas.openxmlformats.org/spreadsheetml/2006/main" count="55" uniqueCount="53">
  <si>
    <t xml:space="preserve">SaaS Financial Model — 36 Month Projection</t>
  </si>
  <si>
    <t xml:space="preserve">Scenario</t>
  </si>
  <si>
    <t xml:space="preserve">Base</t>
  </si>
  <si>
    <t xml:space="preserve">Growth Rate:</t>
  </si>
  <si>
    <t xml:space="preserve">Starting Customers</t>
  </si>
  <si>
    <t xml:space="preserve">ARPU (₹/mo)</t>
  </si>
  <si>
    <t xml:space="preserve">Monthly Churn %</t>
  </si>
  <si>
    <t xml:space="preserve">Month</t>
  </si>
  <si>
    <t xml:space="preserve">Opening Cust</t>
  </si>
  <si>
    <t xml:space="preserve">New Cust</t>
  </si>
  <si>
    <t xml:space="preserve">Churned</t>
  </si>
  <si>
    <t xml:space="preserve">Closing Cust</t>
  </si>
  <si>
    <t xml:space="preserve">MRR (₹)</t>
  </si>
  <si>
    <t xml:space="preserve">ARR (₹)</t>
  </si>
  <si>
    <t xml:space="preserve">Logo Churn %</t>
  </si>
  <si>
    <t xml:space="preserve">Revenue Churn (₹)</t>
  </si>
  <si>
    <t xml:space="preserve">Expansion MRR (₹)</t>
  </si>
  <si>
    <t xml:space="preserve">Cost Structure — Monthly Breakdown</t>
  </si>
  <si>
    <t xml:space="preserve">Headcount Assumptions:</t>
  </si>
  <si>
    <t xml:space="preserve">Eng HC: 5</t>
  </si>
  <si>
    <t xml:space="preserve">Sales HC: 3</t>
  </si>
  <si>
    <t xml:space="preserve">Ops HC: 2</t>
  </si>
  <si>
    <t xml:space="preserve">Avg Sal: 80000</t>
  </si>
  <si>
    <t xml:space="preserve">CAC: 3000</t>
  </si>
  <si>
    <t xml:space="preserve">Cloud/Cust: 150</t>
  </si>
  <si>
    <t xml:space="preserve">Engineering</t>
  </si>
  <si>
    <t xml:space="preserve">Sales</t>
  </si>
  <si>
    <t xml:space="preserve">Ops</t>
  </si>
  <si>
    <t xml:space="preserve">Cloud Infra</t>
  </si>
  <si>
    <t xml:space="preserve">Marketing (CAC)</t>
  </si>
  <si>
    <t xml:space="preserve">Office</t>
  </si>
  <si>
    <t xml:space="preserve">Legal</t>
  </si>
  <si>
    <t xml:space="preserve">Total Costs</t>
  </si>
  <si>
    <t xml:space="preserve">Burn Rate</t>
  </si>
  <si>
    <t xml:space="preserve">Unit Economics Dashboard</t>
  </si>
  <si>
    <t xml:space="preserve">Metric</t>
  </si>
  <si>
    <t xml:space="preserve">Month 6</t>
  </si>
  <si>
    <t xml:space="preserve">Month 12</t>
  </si>
  <si>
    <t xml:space="preserve">Month 18</t>
  </si>
  <si>
    <t xml:space="preserve">Month 24</t>
  </si>
  <si>
    <t xml:space="preserve">Month 36</t>
  </si>
  <si>
    <t xml:space="preserve">CAC (₹)</t>
  </si>
  <si>
    <t xml:space="preserve">LTV (₹)</t>
  </si>
  <si>
    <t xml:space="preserve">LTV:CAC</t>
  </si>
  <si>
    <t xml:space="preserve">Payback (months)</t>
  </si>
  <si>
    <t xml:space="preserve">Gross Margin %</t>
  </si>
  <si>
    <t xml:space="preserve">Cash Flow &amp; Runway</t>
  </si>
  <si>
    <t xml:space="preserve">Opening Bal</t>
  </si>
  <si>
    <t xml:space="preserve">Revenue In</t>
  </si>
  <si>
    <t xml:space="preserve">Expenses Out</t>
  </si>
  <si>
    <t xml:space="preserve">Net Burn</t>
  </si>
  <si>
    <t xml:space="preserve">Closing Bal</t>
  </si>
  <si>
    <t xml:space="preserve">Runway (months)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</si>
</sst>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%"/>
    <numFmt numFmtId="166" formatCode="#,##0"/>
    <numFmt numFmtId="167" formatCode="0.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b val="true"/>
      <sz val="11"/>
      <color rgb="FF00D4FF"/>
      <name val="Arial"/>
      <family val="0"/>
      <charset val="1"/>
    </font>
    <font>
      <b val="true"/>
      <sz val="10"/>
      <color rgb="FF00D4FF"/>
      <name val="Arial"/>
      <family val="0"/>
      <charset val="1"/>
    </font>
    <font>
      <sz val="10"/>
      <color rgb="FFE0E0E0"/>
      <name val="Arial"/>
      <family val="0"/>
      <charset val="1"/>
    </font>
    <font>
      <b val="true"/>
      <sz val="9"/>
      <color rgb="FF00D4FF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A1628"/>
        <bgColor rgb="FF0F1D32"/>
      </patternFill>
    </fill>
    <fill>
      <patternFill patternType="solid">
        <fgColor rgb="FF0F1D32"/>
        <bgColor rgb="FF0A1628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1A3050"/>
      </left>
      <right style="thin">
        <color rgb="FF1A3050"/>
      </right>
      <top style="thin">
        <color rgb="FF1A3050"/>
      </top>
      <bottom style="thin">
        <color rgb="FF1A305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6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7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7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7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9F9F9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D4FF"/>
      <rgbColor rgb="FFCCFFFF"/>
      <rgbColor rgb="FFE0E0E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1A3050"/>
      <rgbColor rgb="FF339966"/>
      <rgbColor rgb="FF0F1D32"/>
      <rgbColor rgb="FF333300"/>
      <rgbColor rgb="FF993300"/>
      <rgbColor rgb="FF993366"/>
      <rgbColor rgb="FF333399"/>
      <rgbColor rgb="FF0A162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Cash Balance Over 36 Months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areaChart>
        <c:grouping val="standard"/>
        <c:ser>
          <c:idx val="0"/>
          <c:order val="0"/>
          <c:tx>
            <c:strRef>
              <c:f>'Cash Flow &amp; Runway'!F3</c:f>
              <c:strCache>
                <c:ptCount val="1"/>
                <c:pt idx="0">
                  <c:v>Closing Bal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'Cash Flow &amp; Runway'!$A$4:$A$39</c:f>
              <c:strCach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</c:strCache>
            </c:strRef>
          </c:cat>
          <c:val>
            <c:numRef>
              <c:f>'Cash Flow &amp; Runway'!$F$4:$F$39</c:f>
              <c:numCache>
                <c:formatCode>#,##0</c:formatCode>
                <c:ptCount val="36"/>
                <c:pt idx="0">
                  <c:v>4270200</c:v>
                </c:pt>
                <c:pt idx="1">
                  <c:v>3543100</c:v>
                </c:pt>
                <c:pt idx="2">
                  <c:v>2818700</c:v>
                </c:pt>
                <c:pt idx="3">
                  <c:v>2095350</c:v>
                </c:pt>
                <c:pt idx="4">
                  <c:v>1376050</c:v>
                </c:pt>
                <c:pt idx="5">
                  <c:v>660800</c:v>
                </c:pt>
                <c:pt idx="6">
                  <c:v>-52050</c:v>
                </c:pt>
                <c:pt idx="7">
                  <c:v>-759500</c:v>
                </c:pt>
                <c:pt idx="8">
                  <c:v>-1462900</c:v>
                </c:pt>
                <c:pt idx="9">
                  <c:v>-2163900</c:v>
                </c:pt>
                <c:pt idx="10">
                  <c:v>-2859500</c:v>
                </c:pt>
                <c:pt idx="11">
                  <c:v>-3549700</c:v>
                </c:pt>
                <c:pt idx="12">
                  <c:v>-4691150</c:v>
                </c:pt>
                <c:pt idx="13">
                  <c:v>-5827200</c:v>
                </c:pt>
                <c:pt idx="14">
                  <c:v>-6959500</c:v>
                </c:pt>
                <c:pt idx="15">
                  <c:v>-8085050</c:v>
                </c:pt>
                <c:pt idx="16">
                  <c:v>-9205500</c:v>
                </c:pt>
                <c:pt idx="17">
                  <c:v>-10319200</c:v>
                </c:pt>
                <c:pt idx="18">
                  <c:v>-11427800</c:v>
                </c:pt>
                <c:pt idx="19">
                  <c:v>-12528300</c:v>
                </c:pt>
                <c:pt idx="20">
                  <c:v>-13623700</c:v>
                </c:pt>
                <c:pt idx="21">
                  <c:v>-14712650</c:v>
                </c:pt>
                <c:pt idx="22">
                  <c:v>-15792150</c:v>
                </c:pt>
                <c:pt idx="23">
                  <c:v>-16865200</c:v>
                </c:pt>
                <c:pt idx="24">
                  <c:v>-18510450</c:v>
                </c:pt>
                <c:pt idx="25">
                  <c:v>-20146550</c:v>
                </c:pt>
                <c:pt idx="26">
                  <c:v>-21771850</c:v>
                </c:pt>
                <c:pt idx="27">
                  <c:v>-23388000</c:v>
                </c:pt>
                <c:pt idx="28">
                  <c:v>-24995000</c:v>
                </c:pt>
                <c:pt idx="29">
                  <c:v>-26591500</c:v>
                </c:pt>
                <c:pt idx="30">
                  <c:v>-28177500</c:v>
                </c:pt>
                <c:pt idx="31">
                  <c:v>-29751650</c:v>
                </c:pt>
                <c:pt idx="32">
                  <c:v>-31313950</c:v>
                </c:pt>
                <c:pt idx="33">
                  <c:v>-32863050</c:v>
                </c:pt>
                <c:pt idx="34">
                  <c:v>-34398950</c:v>
                </c:pt>
                <c:pt idx="35">
                  <c:v>-35921950</c:v>
                </c:pt>
              </c:numCache>
            </c:numRef>
          </c:val>
        </c:ser>
        <c:axId val="80133950"/>
        <c:axId val="98350415"/>
      </c:areaChart>
      <c:catAx>
        <c:axId val="80133950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8350415"/>
        <c:crosses val="autoZero"/>
        <c:auto val="1"/>
        <c:lblAlgn val="ctr"/>
        <c:lblOffset val="100"/>
        <c:noMultiLvlLbl val="0"/>
      </c:catAx>
      <c:valAx>
        <c:axId val="98350415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#,##0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0133950"/>
        <c:crosses val="autoZero"/>
        <c:crossBetween val="midCat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40</xdr:row>
      <xdr:rowOff>160560</xdr:rowOff>
    </xdr:from>
    <xdr:to>
      <xdr:col>8</xdr:col>
      <xdr:colOff>133200</xdr:colOff>
      <xdr:row>67</xdr:row>
      <xdr:rowOff>56160</xdr:rowOff>
    </xdr:to>
    <xdr:graphicFrame>
      <xdr:nvGraphicFramePr>
        <xdr:cNvPr id="0" name="Chart 1"/>
        <xdr:cNvGraphicFramePr/>
      </xdr:nvGraphicFramePr>
      <xdr:xfrm>
        <a:off x="0" y="7809120"/>
        <a:ext cx="8638920" cy="503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0" min="1" style="1" width="14"/>
  </cols>
  <sheetData>
    <row r="1" customFormat="false" ht="39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15" hidden="false" customHeight="true" outlineLevel="0" collapsed="false">
      <c r="A2" s="3" t="s">
        <v>1</v>
      </c>
      <c r="B2" s="4" t="s">
        <v>2</v>
      </c>
      <c r="C2" s="5" t="s">
        <v>3</v>
      </c>
      <c r="D2" s="6" t="n">
        <v>0.1</v>
      </c>
    </row>
    <row r="3" customFormat="false" ht="15" hidden="false" customHeight="true" outlineLevel="0" collapsed="false">
      <c r="A3" s="5" t="s">
        <v>4</v>
      </c>
      <c r="B3" s="7" t="n">
        <v>50</v>
      </c>
      <c r="C3" s="5" t="s">
        <v>5</v>
      </c>
      <c r="D3" s="7" t="n">
        <v>1500</v>
      </c>
      <c r="E3" s="5" t="s">
        <v>6</v>
      </c>
      <c r="F3" s="6" t="n">
        <v>0.05</v>
      </c>
    </row>
    <row r="5" customFormat="false" ht="15" hidden="false" customHeight="true" outlineLevel="0" collapsed="false">
      <c r="A5" s="8" t="s">
        <v>7</v>
      </c>
      <c r="B5" s="8" t="s">
        <v>8</v>
      </c>
      <c r="C5" s="8" t="s">
        <v>9</v>
      </c>
      <c r="D5" s="8" t="s">
        <v>10</v>
      </c>
      <c r="E5" s="8" t="s">
        <v>11</v>
      </c>
      <c r="F5" s="8" t="s">
        <v>12</v>
      </c>
      <c r="G5" s="8" t="s">
        <v>13</v>
      </c>
      <c r="H5" s="8" t="s">
        <v>14</v>
      </c>
      <c r="I5" s="8" t="s">
        <v>15</v>
      </c>
      <c r="J5" s="8" t="s">
        <v>16</v>
      </c>
    </row>
    <row r="6" customFormat="false" ht="15" hidden="false" customHeight="true" outlineLevel="0" collapsed="false">
      <c r="A6" s="9" t="n">
        <v>1</v>
      </c>
      <c r="B6" s="9" t="n">
        <f aca="false">B3</f>
        <v>50</v>
      </c>
      <c r="C6" s="9" t="n">
        <f aca="false">ROUND(B6*$D$2,0)</f>
        <v>5</v>
      </c>
      <c r="D6" s="9" t="n">
        <f aca="false">ROUND(B6*$F$3,0)</f>
        <v>3</v>
      </c>
      <c r="E6" s="9" t="n">
        <f aca="false">B6+C6-D6</f>
        <v>52</v>
      </c>
      <c r="F6" s="9" t="n">
        <f aca="false">E6*$D$3</f>
        <v>78000</v>
      </c>
      <c r="G6" s="9" t="n">
        <f aca="false">F6*12</f>
        <v>936000</v>
      </c>
      <c r="H6" s="10" t="n">
        <f aca="false">IF(B6&gt;0,D6/B6,0)</f>
        <v>0.06</v>
      </c>
      <c r="I6" s="9" t="n">
        <f aca="false">D6*$D$3</f>
        <v>4500</v>
      </c>
      <c r="J6" s="9" t="n">
        <f aca="false">ROUND(F6*0.03,0)</f>
        <v>2340</v>
      </c>
    </row>
    <row r="7" customFormat="false" ht="15" hidden="false" customHeight="true" outlineLevel="0" collapsed="false">
      <c r="A7" s="9" t="n">
        <v>2</v>
      </c>
      <c r="B7" s="9" t="n">
        <f aca="false">E6</f>
        <v>52</v>
      </c>
      <c r="C7" s="9" t="n">
        <f aca="false">ROUND(B7*$D$2,0)</f>
        <v>5</v>
      </c>
      <c r="D7" s="9" t="n">
        <f aca="false">ROUND(B7*$F$3,0)</f>
        <v>3</v>
      </c>
      <c r="E7" s="9" t="n">
        <f aca="false">B7+C7-D7</f>
        <v>54</v>
      </c>
      <c r="F7" s="9" t="n">
        <f aca="false">E7*$D$3</f>
        <v>81000</v>
      </c>
      <c r="G7" s="9" t="n">
        <f aca="false">F7*12</f>
        <v>972000</v>
      </c>
      <c r="H7" s="10" t="n">
        <f aca="false">IF(B7&gt;0,D7/B7,0)</f>
        <v>0.0576923076923077</v>
      </c>
      <c r="I7" s="9" t="n">
        <f aca="false">D7*$D$3</f>
        <v>4500</v>
      </c>
      <c r="J7" s="9" t="n">
        <f aca="false">ROUND(F7*0.03,0)</f>
        <v>2430</v>
      </c>
    </row>
    <row r="8" customFormat="false" ht="15" hidden="false" customHeight="true" outlineLevel="0" collapsed="false">
      <c r="A8" s="9" t="n">
        <v>3</v>
      </c>
      <c r="B8" s="9" t="n">
        <f aca="false">E7</f>
        <v>54</v>
      </c>
      <c r="C8" s="9" t="n">
        <f aca="false">ROUND(B8*$D$2,0)</f>
        <v>5</v>
      </c>
      <c r="D8" s="9" t="n">
        <f aca="false">ROUND(B8*$F$3,0)</f>
        <v>3</v>
      </c>
      <c r="E8" s="9" t="n">
        <f aca="false">B8+C8-D8</f>
        <v>56</v>
      </c>
      <c r="F8" s="9" t="n">
        <f aca="false">E8*$D$3</f>
        <v>84000</v>
      </c>
      <c r="G8" s="9" t="n">
        <f aca="false">F8*12</f>
        <v>1008000</v>
      </c>
      <c r="H8" s="10" t="n">
        <f aca="false">IF(B8&gt;0,D8/B8,0)</f>
        <v>0.0555555555555556</v>
      </c>
      <c r="I8" s="9" t="n">
        <f aca="false">D8*$D$3</f>
        <v>4500</v>
      </c>
      <c r="J8" s="9" t="n">
        <f aca="false">ROUND(F8*0.03,0)</f>
        <v>2520</v>
      </c>
    </row>
    <row r="9" customFormat="false" ht="15" hidden="false" customHeight="true" outlineLevel="0" collapsed="false">
      <c r="A9" s="9" t="n">
        <v>4</v>
      </c>
      <c r="B9" s="9" t="n">
        <f aca="false">E8</f>
        <v>56</v>
      </c>
      <c r="C9" s="9" t="n">
        <f aca="false">ROUND(B9*$D$2,0)</f>
        <v>6</v>
      </c>
      <c r="D9" s="9" t="n">
        <f aca="false">ROUND(B9*$F$3,0)</f>
        <v>3</v>
      </c>
      <c r="E9" s="9" t="n">
        <f aca="false">B9+C9-D9</f>
        <v>59</v>
      </c>
      <c r="F9" s="9" t="n">
        <f aca="false">E9*$D$3</f>
        <v>88500</v>
      </c>
      <c r="G9" s="9" t="n">
        <f aca="false">F9*12</f>
        <v>1062000</v>
      </c>
      <c r="H9" s="10" t="n">
        <f aca="false">IF(B9&gt;0,D9/B9,0)</f>
        <v>0.0535714285714286</v>
      </c>
      <c r="I9" s="9" t="n">
        <f aca="false">D9*$D$3</f>
        <v>4500</v>
      </c>
      <c r="J9" s="9" t="n">
        <f aca="false">ROUND(F9*0.03,0)</f>
        <v>2655</v>
      </c>
    </row>
    <row r="10" customFormat="false" ht="15" hidden="false" customHeight="true" outlineLevel="0" collapsed="false">
      <c r="A10" s="9" t="n">
        <v>5</v>
      </c>
      <c r="B10" s="9" t="n">
        <f aca="false">E9</f>
        <v>59</v>
      </c>
      <c r="C10" s="9" t="n">
        <f aca="false">ROUND(B10*$D$2,0)</f>
        <v>6</v>
      </c>
      <c r="D10" s="9" t="n">
        <f aca="false">ROUND(B10*$F$3,0)</f>
        <v>3</v>
      </c>
      <c r="E10" s="9" t="n">
        <f aca="false">B10+C10-D10</f>
        <v>62</v>
      </c>
      <c r="F10" s="9" t="n">
        <f aca="false">E10*$D$3</f>
        <v>93000</v>
      </c>
      <c r="G10" s="9" t="n">
        <f aca="false">F10*12</f>
        <v>1116000</v>
      </c>
      <c r="H10" s="10" t="n">
        <f aca="false">IF(B10&gt;0,D10/B10,0)</f>
        <v>0.0508474576271187</v>
      </c>
      <c r="I10" s="9" t="n">
        <f aca="false">D10*$D$3</f>
        <v>4500</v>
      </c>
      <c r="J10" s="9" t="n">
        <f aca="false">ROUND(F10*0.03,0)</f>
        <v>2790</v>
      </c>
    </row>
    <row r="11" customFormat="false" ht="15" hidden="false" customHeight="true" outlineLevel="0" collapsed="false">
      <c r="A11" s="9" t="n">
        <v>6</v>
      </c>
      <c r="B11" s="9" t="n">
        <f aca="false">E10</f>
        <v>62</v>
      </c>
      <c r="C11" s="9" t="n">
        <f aca="false">ROUND(B11*$D$2,0)</f>
        <v>6</v>
      </c>
      <c r="D11" s="9" t="n">
        <f aca="false">ROUND(B11*$F$3,0)</f>
        <v>3</v>
      </c>
      <c r="E11" s="9" t="n">
        <f aca="false">B11+C11-D11</f>
        <v>65</v>
      </c>
      <c r="F11" s="9" t="n">
        <f aca="false">E11*$D$3</f>
        <v>97500</v>
      </c>
      <c r="G11" s="9" t="n">
        <f aca="false">F11*12</f>
        <v>1170000</v>
      </c>
      <c r="H11" s="10" t="n">
        <f aca="false">IF(B11&gt;0,D11/B11,0)</f>
        <v>0.0483870967741936</v>
      </c>
      <c r="I11" s="9" t="n">
        <f aca="false">D11*$D$3</f>
        <v>4500</v>
      </c>
      <c r="J11" s="9" t="n">
        <f aca="false">ROUND(F11*0.03,0)</f>
        <v>2925</v>
      </c>
    </row>
    <row r="12" customFormat="false" ht="15" hidden="false" customHeight="true" outlineLevel="0" collapsed="false">
      <c r="A12" s="9" t="n">
        <v>7</v>
      </c>
      <c r="B12" s="9" t="n">
        <f aca="false">E11</f>
        <v>65</v>
      </c>
      <c r="C12" s="9" t="n">
        <f aca="false">ROUND(B12*$D$2,0)</f>
        <v>7</v>
      </c>
      <c r="D12" s="9" t="n">
        <f aca="false">ROUND(B12*$F$3,0)</f>
        <v>3</v>
      </c>
      <c r="E12" s="9" t="n">
        <f aca="false">B12+C12-D12</f>
        <v>69</v>
      </c>
      <c r="F12" s="9" t="n">
        <f aca="false">E12*$D$3</f>
        <v>103500</v>
      </c>
      <c r="G12" s="9" t="n">
        <f aca="false">F12*12</f>
        <v>1242000</v>
      </c>
      <c r="H12" s="10" t="n">
        <f aca="false">IF(B12&gt;0,D12/B12,0)</f>
        <v>0.0461538461538462</v>
      </c>
      <c r="I12" s="9" t="n">
        <f aca="false">D12*$D$3</f>
        <v>4500</v>
      </c>
      <c r="J12" s="9" t="n">
        <f aca="false">ROUND(F12*0.03,0)</f>
        <v>3105</v>
      </c>
    </row>
    <row r="13" customFormat="false" ht="15" hidden="false" customHeight="true" outlineLevel="0" collapsed="false">
      <c r="A13" s="9" t="n">
        <v>8</v>
      </c>
      <c r="B13" s="9" t="n">
        <f aca="false">E12</f>
        <v>69</v>
      </c>
      <c r="C13" s="9" t="n">
        <f aca="false">ROUND(B13*$D$2,0)</f>
        <v>7</v>
      </c>
      <c r="D13" s="9" t="n">
        <f aca="false">ROUND(B13*$F$3,0)</f>
        <v>3</v>
      </c>
      <c r="E13" s="9" t="n">
        <f aca="false">B13+C13-D13</f>
        <v>73</v>
      </c>
      <c r="F13" s="9" t="n">
        <f aca="false">E13*$D$3</f>
        <v>109500</v>
      </c>
      <c r="G13" s="9" t="n">
        <f aca="false">F13*12</f>
        <v>1314000</v>
      </c>
      <c r="H13" s="10" t="n">
        <f aca="false">IF(B13&gt;0,D13/B13,0)</f>
        <v>0.0434782608695652</v>
      </c>
      <c r="I13" s="9" t="n">
        <f aca="false">D13*$D$3</f>
        <v>4500</v>
      </c>
      <c r="J13" s="9" t="n">
        <f aca="false">ROUND(F13*0.03,0)</f>
        <v>3285</v>
      </c>
    </row>
    <row r="14" customFormat="false" ht="15" hidden="false" customHeight="true" outlineLevel="0" collapsed="false">
      <c r="A14" s="9" t="n">
        <v>9</v>
      </c>
      <c r="B14" s="9" t="n">
        <f aca="false">E13</f>
        <v>73</v>
      </c>
      <c r="C14" s="9" t="n">
        <f aca="false">ROUND(B14*$D$2,0)</f>
        <v>7</v>
      </c>
      <c r="D14" s="9" t="n">
        <f aca="false">ROUND(B14*$F$3,0)</f>
        <v>4</v>
      </c>
      <c r="E14" s="9" t="n">
        <f aca="false">B14+C14-D14</f>
        <v>76</v>
      </c>
      <c r="F14" s="9" t="n">
        <f aca="false">E14*$D$3</f>
        <v>114000</v>
      </c>
      <c r="G14" s="9" t="n">
        <f aca="false">F14*12</f>
        <v>1368000</v>
      </c>
      <c r="H14" s="10" t="n">
        <f aca="false">IF(B14&gt;0,D14/B14,0)</f>
        <v>0.0547945205479452</v>
      </c>
      <c r="I14" s="9" t="n">
        <f aca="false">D14*$D$3</f>
        <v>6000</v>
      </c>
      <c r="J14" s="9" t="n">
        <f aca="false">ROUND(F14*0.03,0)</f>
        <v>3420</v>
      </c>
    </row>
    <row r="15" customFormat="false" ht="15" hidden="false" customHeight="true" outlineLevel="0" collapsed="false">
      <c r="A15" s="9" t="n">
        <v>10</v>
      </c>
      <c r="B15" s="9" t="n">
        <f aca="false">E14</f>
        <v>76</v>
      </c>
      <c r="C15" s="9" t="n">
        <f aca="false">ROUND(B15*$D$2,0)</f>
        <v>8</v>
      </c>
      <c r="D15" s="9" t="n">
        <f aca="false">ROUND(B15*$F$3,0)</f>
        <v>4</v>
      </c>
      <c r="E15" s="9" t="n">
        <f aca="false">B15+C15-D15</f>
        <v>80</v>
      </c>
      <c r="F15" s="9" t="n">
        <f aca="false">E15*$D$3</f>
        <v>120000</v>
      </c>
      <c r="G15" s="9" t="n">
        <f aca="false">F15*12</f>
        <v>1440000</v>
      </c>
      <c r="H15" s="10" t="n">
        <f aca="false">IF(B15&gt;0,D15/B15,0)</f>
        <v>0.0526315789473684</v>
      </c>
      <c r="I15" s="9" t="n">
        <f aca="false">D15*$D$3</f>
        <v>6000</v>
      </c>
      <c r="J15" s="9" t="n">
        <f aca="false">ROUND(F15*0.03,0)</f>
        <v>3600</v>
      </c>
    </row>
    <row r="16" customFormat="false" ht="15" hidden="false" customHeight="true" outlineLevel="0" collapsed="false">
      <c r="A16" s="9" t="n">
        <v>11</v>
      </c>
      <c r="B16" s="9" t="n">
        <f aca="false">E15</f>
        <v>80</v>
      </c>
      <c r="C16" s="9" t="n">
        <f aca="false">ROUND(B16*$D$2,0)</f>
        <v>8</v>
      </c>
      <c r="D16" s="9" t="n">
        <f aca="false">ROUND(B16*$F$3,0)</f>
        <v>4</v>
      </c>
      <c r="E16" s="9" t="n">
        <f aca="false">B16+C16-D16</f>
        <v>84</v>
      </c>
      <c r="F16" s="9" t="n">
        <f aca="false">E16*$D$3</f>
        <v>126000</v>
      </c>
      <c r="G16" s="9" t="n">
        <f aca="false">F16*12</f>
        <v>1512000</v>
      </c>
      <c r="H16" s="10" t="n">
        <f aca="false">IF(B16&gt;0,D16/B16,0)</f>
        <v>0.05</v>
      </c>
      <c r="I16" s="9" t="n">
        <f aca="false">D16*$D$3</f>
        <v>6000</v>
      </c>
      <c r="J16" s="9" t="n">
        <f aca="false">ROUND(F16*0.03,0)</f>
        <v>3780</v>
      </c>
    </row>
    <row r="17" customFormat="false" ht="15" hidden="false" customHeight="true" outlineLevel="0" collapsed="false">
      <c r="A17" s="9" t="n">
        <v>12</v>
      </c>
      <c r="B17" s="9" t="n">
        <f aca="false">E16</f>
        <v>84</v>
      </c>
      <c r="C17" s="9" t="n">
        <f aca="false">ROUND(B17*$D$2,0)</f>
        <v>8</v>
      </c>
      <c r="D17" s="9" t="n">
        <f aca="false">ROUND(B17*$F$3,0)</f>
        <v>4</v>
      </c>
      <c r="E17" s="9" t="n">
        <f aca="false">B17+C17-D17</f>
        <v>88</v>
      </c>
      <c r="F17" s="9" t="n">
        <f aca="false">E17*$D$3</f>
        <v>132000</v>
      </c>
      <c r="G17" s="9" t="n">
        <f aca="false">F17*12</f>
        <v>1584000</v>
      </c>
      <c r="H17" s="10" t="n">
        <f aca="false">IF(B17&gt;0,D17/B17,0)</f>
        <v>0.0476190476190476</v>
      </c>
      <c r="I17" s="9" t="n">
        <f aca="false">D17*$D$3</f>
        <v>6000</v>
      </c>
      <c r="J17" s="9" t="n">
        <f aca="false">ROUND(F17*0.03,0)</f>
        <v>3960</v>
      </c>
    </row>
    <row r="18" customFormat="false" ht="15" hidden="false" customHeight="true" outlineLevel="0" collapsed="false">
      <c r="A18" s="9" t="n">
        <v>13</v>
      </c>
      <c r="B18" s="9" t="n">
        <f aca="false">E17</f>
        <v>88</v>
      </c>
      <c r="C18" s="9" t="n">
        <f aca="false">ROUND(B18*$D$2,0)</f>
        <v>9</v>
      </c>
      <c r="D18" s="9" t="n">
        <f aca="false">ROUND(B18*$F$3,0)</f>
        <v>4</v>
      </c>
      <c r="E18" s="9" t="n">
        <f aca="false">B18+C18-D18</f>
        <v>93</v>
      </c>
      <c r="F18" s="9" t="n">
        <f aca="false">E18*$D$3</f>
        <v>139500</v>
      </c>
      <c r="G18" s="9" t="n">
        <f aca="false">F18*12</f>
        <v>1674000</v>
      </c>
      <c r="H18" s="10" t="n">
        <f aca="false">IF(B18&gt;0,D18/B18,0)</f>
        <v>0.0454545454545455</v>
      </c>
      <c r="I18" s="9" t="n">
        <f aca="false">D18*$D$3</f>
        <v>6000</v>
      </c>
      <c r="J18" s="9" t="n">
        <f aca="false">ROUND(F18*0.03,0)</f>
        <v>4185</v>
      </c>
    </row>
    <row r="19" customFormat="false" ht="15" hidden="false" customHeight="true" outlineLevel="0" collapsed="false">
      <c r="A19" s="9" t="n">
        <v>14</v>
      </c>
      <c r="B19" s="9" t="n">
        <f aca="false">E18</f>
        <v>93</v>
      </c>
      <c r="C19" s="9" t="n">
        <f aca="false">ROUND(B19*$D$2,0)</f>
        <v>9</v>
      </c>
      <c r="D19" s="9" t="n">
        <f aca="false">ROUND(B19*$F$3,0)</f>
        <v>5</v>
      </c>
      <c r="E19" s="9" t="n">
        <f aca="false">B19+C19-D19</f>
        <v>97</v>
      </c>
      <c r="F19" s="9" t="n">
        <f aca="false">E19*$D$3</f>
        <v>145500</v>
      </c>
      <c r="G19" s="9" t="n">
        <f aca="false">F19*12</f>
        <v>1746000</v>
      </c>
      <c r="H19" s="10" t="n">
        <f aca="false">IF(B19&gt;0,D19/B19,0)</f>
        <v>0.0537634408602151</v>
      </c>
      <c r="I19" s="9" t="n">
        <f aca="false">D19*$D$3</f>
        <v>7500</v>
      </c>
      <c r="J19" s="9" t="n">
        <f aca="false">ROUND(F19*0.03,0)</f>
        <v>4365</v>
      </c>
    </row>
    <row r="20" customFormat="false" ht="15" hidden="false" customHeight="true" outlineLevel="0" collapsed="false">
      <c r="A20" s="9" t="n">
        <v>15</v>
      </c>
      <c r="B20" s="9" t="n">
        <f aca="false">E19</f>
        <v>97</v>
      </c>
      <c r="C20" s="9" t="n">
        <f aca="false">ROUND(B20*$D$2,0)</f>
        <v>10</v>
      </c>
      <c r="D20" s="9" t="n">
        <f aca="false">ROUND(B20*$F$3,0)</f>
        <v>5</v>
      </c>
      <c r="E20" s="9" t="n">
        <f aca="false">B20+C20-D20</f>
        <v>102</v>
      </c>
      <c r="F20" s="9" t="n">
        <f aca="false">E20*$D$3</f>
        <v>153000</v>
      </c>
      <c r="G20" s="9" t="n">
        <f aca="false">F20*12</f>
        <v>1836000</v>
      </c>
      <c r="H20" s="10" t="n">
        <f aca="false">IF(B20&gt;0,D20/B20,0)</f>
        <v>0.0515463917525773</v>
      </c>
      <c r="I20" s="9" t="n">
        <f aca="false">D20*$D$3</f>
        <v>7500</v>
      </c>
      <c r="J20" s="9" t="n">
        <f aca="false">ROUND(F20*0.03,0)</f>
        <v>4590</v>
      </c>
    </row>
    <row r="21" customFormat="false" ht="15" hidden="false" customHeight="true" outlineLevel="0" collapsed="false">
      <c r="A21" s="9" t="n">
        <v>16</v>
      </c>
      <c r="B21" s="9" t="n">
        <f aca="false">E20</f>
        <v>102</v>
      </c>
      <c r="C21" s="9" t="n">
        <f aca="false">ROUND(B21*$D$2,0)</f>
        <v>10</v>
      </c>
      <c r="D21" s="9" t="n">
        <f aca="false">ROUND(B21*$F$3,0)</f>
        <v>5</v>
      </c>
      <c r="E21" s="9" t="n">
        <f aca="false">B21+C21-D21</f>
        <v>107</v>
      </c>
      <c r="F21" s="9" t="n">
        <f aca="false">E21*$D$3</f>
        <v>160500</v>
      </c>
      <c r="G21" s="9" t="n">
        <f aca="false">F21*12</f>
        <v>1926000</v>
      </c>
      <c r="H21" s="10" t="n">
        <f aca="false">IF(B21&gt;0,D21/B21,0)</f>
        <v>0.0490196078431373</v>
      </c>
      <c r="I21" s="9" t="n">
        <f aca="false">D21*$D$3</f>
        <v>7500</v>
      </c>
      <c r="J21" s="9" t="n">
        <f aca="false">ROUND(F21*0.03,0)</f>
        <v>4815</v>
      </c>
    </row>
    <row r="22" customFormat="false" ht="15" hidden="false" customHeight="true" outlineLevel="0" collapsed="false">
      <c r="A22" s="9" t="n">
        <v>17</v>
      </c>
      <c r="B22" s="9" t="n">
        <f aca="false">E21</f>
        <v>107</v>
      </c>
      <c r="C22" s="9" t="n">
        <f aca="false">ROUND(B22*$D$2,0)</f>
        <v>11</v>
      </c>
      <c r="D22" s="9" t="n">
        <f aca="false">ROUND(B22*$F$3,0)</f>
        <v>5</v>
      </c>
      <c r="E22" s="9" t="n">
        <f aca="false">B22+C22-D22</f>
        <v>113</v>
      </c>
      <c r="F22" s="9" t="n">
        <f aca="false">E22*$D$3</f>
        <v>169500</v>
      </c>
      <c r="G22" s="9" t="n">
        <f aca="false">F22*12</f>
        <v>2034000</v>
      </c>
      <c r="H22" s="10" t="n">
        <f aca="false">IF(B22&gt;0,D22/B22,0)</f>
        <v>0.0467289719626168</v>
      </c>
      <c r="I22" s="9" t="n">
        <f aca="false">D22*$D$3</f>
        <v>7500</v>
      </c>
      <c r="J22" s="9" t="n">
        <f aca="false">ROUND(F22*0.03,0)</f>
        <v>5085</v>
      </c>
    </row>
    <row r="23" customFormat="false" ht="15" hidden="false" customHeight="true" outlineLevel="0" collapsed="false">
      <c r="A23" s="9" t="n">
        <v>18</v>
      </c>
      <c r="B23" s="9" t="n">
        <f aca="false">E22</f>
        <v>113</v>
      </c>
      <c r="C23" s="9" t="n">
        <f aca="false">ROUND(B23*$D$2,0)</f>
        <v>11</v>
      </c>
      <c r="D23" s="9" t="n">
        <f aca="false">ROUND(B23*$F$3,0)</f>
        <v>6</v>
      </c>
      <c r="E23" s="9" t="n">
        <f aca="false">B23+C23-D23</f>
        <v>118</v>
      </c>
      <c r="F23" s="9" t="n">
        <f aca="false">E23*$D$3</f>
        <v>177000</v>
      </c>
      <c r="G23" s="9" t="n">
        <f aca="false">F23*12</f>
        <v>2124000</v>
      </c>
      <c r="H23" s="10" t="n">
        <f aca="false">IF(B23&gt;0,D23/B23,0)</f>
        <v>0.0530973451327434</v>
      </c>
      <c r="I23" s="9" t="n">
        <f aca="false">D23*$D$3</f>
        <v>9000</v>
      </c>
      <c r="J23" s="9" t="n">
        <f aca="false">ROUND(F23*0.03,0)</f>
        <v>5310</v>
      </c>
    </row>
    <row r="24" customFormat="false" ht="15" hidden="false" customHeight="true" outlineLevel="0" collapsed="false">
      <c r="A24" s="9" t="n">
        <v>19</v>
      </c>
      <c r="B24" s="9" t="n">
        <f aca="false">E23</f>
        <v>118</v>
      </c>
      <c r="C24" s="9" t="n">
        <f aca="false">ROUND(B24*$D$2,0)</f>
        <v>12</v>
      </c>
      <c r="D24" s="9" t="n">
        <f aca="false">ROUND(B24*$F$3,0)</f>
        <v>6</v>
      </c>
      <c r="E24" s="9" t="n">
        <f aca="false">B24+C24-D24</f>
        <v>124</v>
      </c>
      <c r="F24" s="9" t="n">
        <f aca="false">E24*$D$3</f>
        <v>186000</v>
      </c>
      <c r="G24" s="9" t="n">
        <f aca="false">F24*12</f>
        <v>2232000</v>
      </c>
      <c r="H24" s="10" t="n">
        <f aca="false">IF(B24&gt;0,D24/B24,0)</f>
        <v>0.0508474576271187</v>
      </c>
      <c r="I24" s="9" t="n">
        <f aca="false">D24*$D$3</f>
        <v>9000</v>
      </c>
      <c r="J24" s="9" t="n">
        <f aca="false">ROUND(F24*0.03,0)</f>
        <v>5580</v>
      </c>
    </row>
    <row r="25" customFormat="false" ht="15" hidden="false" customHeight="true" outlineLevel="0" collapsed="false">
      <c r="A25" s="9" t="n">
        <v>20</v>
      </c>
      <c r="B25" s="9" t="n">
        <f aca="false">E24</f>
        <v>124</v>
      </c>
      <c r="C25" s="9" t="n">
        <f aca="false">ROUND(B25*$D$2,0)</f>
        <v>12</v>
      </c>
      <c r="D25" s="9" t="n">
        <f aca="false">ROUND(B25*$F$3,0)</f>
        <v>6</v>
      </c>
      <c r="E25" s="9" t="n">
        <f aca="false">B25+C25-D25</f>
        <v>130</v>
      </c>
      <c r="F25" s="9" t="n">
        <f aca="false">E25*$D$3</f>
        <v>195000</v>
      </c>
      <c r="G25" s="9" t="n">
        <f aca="false">F25*12</f>
        <v>2340000</v>
      </c>
      <c r="H25" s="10" t="n">
        <f aca="false">IF(B25&gt;0,D25/B25,0)</f>
        <v>0.0483870967741936</v>
      </c>
      <c r="I25" s="9" t="n">
        <f aca="false">D25*$D$3</f>
        <v>9000</v>
      </c>
      <c r="J25" s="9" t="n">
        <f aca="false">ROUND(F25*0.03,0)</f>
        <v>5850</v>
      </c>
    </row>
    <row r="26" customFormat="false" ht="15" hidden="false" customHeight="true" outlineLevel="0" collapsed="false">
      <c r="A26" s="9" t="n">
        <v>21</v>
      </c>
      <c r="B26" s="9" t="n">
        <f aca="false">E25</f>
        <v>130</v>
      </c>
      <c r="C26" s="9" t="n">
        <f aca="false">ROUND(B26*$D$2,0)</f>
        <v>13</v>
      </c>
      <c r="D26" s="9" t="n">
        <f aca="false">ROUND(B26*$F$3,0)</f>
        <v>7</v>
      </c>
      <c r="E26" s="9" t="n">
        <f aca="false">B26+C26-D26</f>
        <v>136</v>
      </c>
      <c r="F26" s="9" t="n">
        <f aca="false">E26*$D$3</f>
        <v>204000</v>
      </c>
      <c r="G26" s="9" t="n">
        <f aca="false">F26*12</f>
        <v>2448000</v>
      </c>
      <c r="H26" s="10" t="n">
        <f aca="false">IF(B26&gt;0,D26/B26,0)</f>
        <v>0.0538461538461539</v>
      </c>
      <c r="I26" s="9" t="n">
        <f aca="false">D26*$D$3</f>
        <v>10500</v>
      </c>
      <c r="J26" s="9" t="n">
        <f aca="false">ROUND(F26*0.03,0)</f>
        <v>6120</v>
      </c>
    </row>
    <row r="27" customFormat="false" ht="15" hidden="false" customHeight="true" outlineLevel="0" collapsed="false">
      <c r="A27" s="9" t="n">
        <v>22</v>
      </c>
      <c r="B27" s="9" t="n">
        <f aca="false">E26</f>
        <v>136</v>
      </c>
      <c r="C27" s="9" t="n">
        <f aca="false">ROUND(B27*$D$2,0)</f>
        <v>14</v>
      </c>
      <c r="D27" s="9" t="n">
        <f aca="false">ROUND(B27*$F$3,0)</f>
        <v>7</v>
      </c>
      <c r="E27" s="9" t="n">
        <f aca="false">B27+C27-D27</f>
        <v>143</v>
      </c>
      <c r="F27" s="9" t="n">
        <f aca="false">E27*$D$3</f>
        <v>214500</v>
      </c>
      <c r="G27" s="9" t="n">
        <f aca="false">F27*12</f>
        <v>2574000</v>
      </c>
      <c r="H27" s="10" t="n">
        <f aca="false">IF(B27&gt;0,D27/B27,0)</f>
        <v>0.0514705882352941</v>
      </c>
      <c r="I27" s="9" t="n">
        <f aca="false">D27*$D$3</f>
        <v>10500</v>
      </c>
      <c r="J27" s="9" t="n">
        <f aca="false">ROUND(F27*0.03,0)</f>
        <v>6435</v>
      </c>
    </row>
    <row r="28" customFormat="false" ht="15" hidden="false" customHeight="true" outlineLevel="0" collapsed="false">
      <c r="A28" s="9" t="n">
        <v>23</v>
      </c>
      <c r="B28" s="9" t="n">
        <f aca="false">E27</f>
        <v>143</v>
      </c>
      <c r="C28" s="9" t="n">
        <f aca="false">ROUND(B28*$D$2,0)</f>
        <v>14</v>
      </c>
      <c r="D28" s="9" t="n">
        <f aca="false">ROUND(B28*$F$3,0)</f>
        <v>7</v>
      </c>
      <c r="E28" s="9" t="n">
        <f aca="false">B28+C28-D28</f>
        <v>150</v>
      </c>
      <c r="F28" s="9" t="n">
        <f aca="false">E28*$D$3</f>
        <v>225000</v>
      </c>
      <c r="G28" s="9" t="n">
        <f aca="false">F28*12</f>
        <v>2700000</v>
      </c>
      <c r="H28" s="10" t="n">
        <f aca="false">IF(B28&gt;0,D28/B28,0)</f>
        <v>0.048951048951049</v>
      </c>
      <c r="I28" s="9" t="n">
        <f aca="false">D28*$D$3</f>
        <v>10500</v>
      </c>
      <c r="J28" s="9" t="n">
        <f aca="false">ROUND(F28*0.03,0)</f>
        <v>6750</v>
      </c>
    </row>
    <row r="29" customFormat="false" ht="15" hidden="false" customHeight="true" outlineLevel="0" collapsed="false">
      <c r="A29" s="9" t="n">
        <v>24</v>
      </c>
      <c r="B29" s="9" t="n">
        <f aca="false">E28</f>
        <v>150</v>
      </c>
      <c r="C29" s="9" t="n">
        <f aca="false">ROUND(B29*$D$2,0)</f>
        <v>15</v>
      </c>
      <c r="D29" s="9" t="n">
        <f aca="false">ROUND(B29*$F$3,0)</f>
        <v>8</v>
      </c>
      <c r="E29" s="9" t="n">
        <f aca="false">B29+C29-D29</f>
        <v>157</v>
      </c>
      <c r="F29" s="9" t="n">
        <f aca="false">E29*$D$3</f>
        <v>235500</v>
      </c>
      <c r="G29" s="9" t="n">
        <f aca="false">F29*12</f>
        <v>2826000</v>
      </c>
      <c r="H29" s="10" t="n">
        <f aca="false">IF(B29&gt;0,D29/B29,0)</f>
        <v>0.0533333333333333</v>
      </c>
      <c r="I29" s="9" t="n">
        <f aca="false">D29*$D$3</f>
        <v>12000</v>
      </c>
      <c r="J29" s="9" t="n">
        <f aca="false">ROUND(F29*0.03,0)</f>
        <v>7065</v>
      </c>
    </row>
    <row r="30" customFormat="false" ht="15" hidden="false" customHeight="true" outlineLevel="0" collapsed="false">
      <c r="A30" s="9" t="n">
        <v>25</v>
      </c>
      <c r="B30" s="9" t="n">
        <f aca="false">E29</f>
        <v>157</v>
      </c>
      <c r="C30" s="9" t="n">
        <f aca="false">ROUND(B30*$D$2,0)</f>
        <v>16</v>
      </c>
      <c r="D30" s="9" t="n">
        <f aca="false">ROUND(B30*$F$3,0)</f>
        <v>8</v>
      </c>
      <c r="E30" s="9" t="n">
        <f aca="false">B30+C30-D30</f>
        <v>165</v>
      </c>
      <c r="F30" s="9" t="n">
        <f aca="false">E30*$D$3</f>
        <v>247500</v>
      </c>
      <c r="G30" s="9" t="n">
        <f aca="false">F30*12</f>
        <v>2970000</v>
      </c>
      <c r="H30" s="10" t="n">
        <f aca="false">IF(B30&gt;0,D30/B30,0)</f>
        <v>0.0509554140127389</v>
      </c>
      <c r="I30" s="9" t="n">
        <f aca="false">D30*$D$3</f>
        <v>12000</v>
      </c>
      <c r="J30" s="9" t="n">
        <f aca="false">ROUND(F30*0.03,0)</f>
        <v>7425</v>
      </c>
    </row>
    <row r="31" customFormat="false" ht="15" hidden="false" customHeight="true" outlineLevel="0" collapsed="false">
      <c r="A31" s="9" t="n">
        <v>26</v>
      </c>
      <c r="B31" s="9" t="n">
        <f aca="false">E30</f>
        <v>165</v>
      </c>
      <c r="C31" s="9" t="n">
        <f aca="false">ROUND(B31*$D$2,0)</f>
        <v>17</v>
      </c>
      <c r="D31" s="9" t="n">
        <f aca="false">ROUND(B31*$F$3,0)</f>
        <v>8</v>
      </c>
      <c r="E31" s="9" t="n">
        <f aca="false">B31+C31-D31</f>
        <v>174</v>
      </c>
      <c r="F31" s="9" t="n">
        <f aca="false">E31*$D$3</f>
        <v>261000</v>
      </c>
      <c r="G31" s="9" t="n">
        <f aca="false">F31*12</f>
        <v>3132000</v>
      </c>
      <c r="H31" s="10" t="n">
        <f aca="false">IF(B31&gt;0,D31/B31,0)</f>
        <v>0.0484848484848485</v>
      </c>
      <c r="I31" s="9" t="n">
        <f aca="false">D31*$D$3</f>
        <v>12000</v>
      </c>
      <c r="J31" s="9" t="n">
        <f aca="false">ROUND(F31*0.03,0)</f>
        <v>7830</v>
      </c>
    </row>
    <row r="32" customFormat="false" ht="15" hidden="false" customHeight="true" outlineLevel="0" collapsed="false">
      <c r="A32" s="9" t="n">
        <v>27</v>
      </c>
      <c r="B32" s="9" t="n">
        <f aca="false">E31</f>
        <v>174</v>
      </c>
      <c r="C32" s="9" t="n">
        <f aca="false">ROUND(B32*$D$2,0)</f>
        <v>17</v>
      </c>
      <c r="D32" s="9" t="n">
        <f aca="false">ROUND(B32*$F$3,0)</f>
        <v>9</v>
      </c>
      <c r="E32" s="9" t="n">
        <f aca="false">B32+C32-D32</f>
        <v>182</v>
      </c>
      <c r="F32" s="9" t="n">
        <f aca="false">E32*$D$3</f>
        <v>273000</v>
      </c>
      <c r="G32" s="9" t="n">
        <f aca="false">F32*12</f>
        <v>3276000</v>
      </c>
      <c r="H32" s="10" t="n">
        <f aca="false">IF(B32&gt;0,D32/B32,0)</f>
        <v>0.0517241379310345</v>
      </c>
      <c r="I32" s="9" t="n">
        <f aca="false">D32*$D$3</f>
        <v>13500</v>
      </c>
      <c r="J32" s="9" t="n">
        <f aca="false">ROUND(F32*0.03,0)</f>
        <v>8190</v>
      </c>
    </row>
    <row r="33" customFormat="false" ht="15" hidden="false" customHeight="true" outlineLevel="0" collapsed="false">
      <c r="A33" s="9" t="n">
        <v>28</v>
      </c>
      <c r="B33" s="9" t="n">
        <f aca="false">E32</f>
        <v>182</v>
      </c>
      <c r="C33" s="9" t="n">
        <f aca="false">ROUND(B33*$D$2,0)</f>
        <v>18</v>
      </c>
      <c r="D33" s="9" t="n">
        <f aca="false">ROUND(B33*$F$3,0)</f>
        <v>9</v>
      </c>
      <c r="E33" s="9" t="n">
        <f aca="false">B33+C33-D33</f>
        <v>191</v>
      </c>
      <c r="F33" s="9" t="n">
        <f aca="false">E33*$D$3</f>
        <v>286500</v>
      </c>
      <c r="G33" s="9" t="n">
        <f aca="false">F33*12</f>
        <v>3438000</v>
      </c>
      <c r="H33" s="10" t="n">
        <f aca="false">IF(B33&gt;0,D33/B33,0)</f>
        <v>0.0494505494505495</v>
      </c>
      <c r="I33" s="9" t="n">
        <f aca="false">D33*$D$3</f>
        <v>13500</v>
      </c>
      <c r="J33" s="9" t="n">
        <f aca="false">ROUND(F33*0.03,0)</f>
        <v>8595</v>
      </c>
    </row>
    <row r="34" customFormat="false" ht="15" hidden="false" customHeight="true" outlineLevel="0" collapsed="false">
      <c r="A34" s="9" t="n">
        <v>29</v>
      </c>
      <c r="B34" s="9" t="n">
        <f aca="false">E33</f>
        <v>191</v>
      </c>
      <c r="C34" s="9" t="n">
        <f aca="false">ROUND(B34*$D$2,0)</f>
        <v>19</v>
      </c>
      <c r="D34" s="9" t="n">
        <f aca="false">ROUND(B34*$F$3,0)</f>
        <v>10</v>
      </c>
      <c r="E34" s="9" t="n">
        <f aca="false">B34+C34-D34</f>
        <v>200</v>
      </c>
      <c r="F34" s="9" t="n">
        <f aca="false">E34*$D$3</f>
        <v>300000</v>
      </c>
      <c r="G34" s="9" t="n">
        <f aca="false">F34*12</f>
        <v>3600000</v>
      </c>
      <c r="H34" s="10" t="n">
        <f aca="false">IF(B34&gt;0,D34/B34,0)</f>
        <v>0.0523560209424084</v>
      </c>
      <c r="I34" s="9" t="n">
        <f aca="false">D34*$D$3</f>
        <v>15000</v>
      </c>
      <c r="J34" s="9" t="n">
        <f aca="false">ROUND(F34*0.03,0)</f>
        <v>9000</v>
      </c>
    </row>
    <row r="35" customFormat="false" ht="15" hidden="false" customHeight="true" outlineLevel="0" collapsed="false">
      <c r="A35" s="9" t="n">
        <v>30</v>
      </c>
      <c r="B35" s="9" t="n">
        <f aca="false">E34</f>
        <v>200</v>
      </c>
      <c r="C35" s="9" t="n">
        <f aca="false">ROUND(B35*$D$2,0)</f>
        <v>20</v>
      </c>
      <c r="D35" s="9" t="n">
        <f aca="false">ROUND(B35*$F$3,0)</f>
        <v>10</v>
      </c>
      <c r="E35" s="9" t="n">
        <f aca="false">B35+C35-D35</f>
        <v>210</v>
      </c>
      <c r="F35" s="9" t="n">
        <f aca="false">E35*$D$3</f>
        <v>315000</v>
      </c>
      <c r="G35" s="9" t="n">
        <f aca="false">F35*12</f>
        <v>3780000</v>
      </c>
      <c r="H35" s="10" t="n">
        <f aca="false">IF(B35&gt;0,D35/B35,0)</f>
        <v>0.05</v>
      </c>
      <c r="I35" s="9" t="n">
        <f aca="false">D35*$D$3</f>
        <v>15000</v>
      </c>
      <c r="J35" s="9" t="n">
        <f aca="false">ROUND(F35*0.03,0)</f>
        <v>9450</v>
      </c>
    </row>
    <row r="36" customFormat="false" ht="15" hidden="false" customHeight="true" outlineLevel="0" collapsed="false">
      <c r="A36" s="9" t="n">
        <v>31</v>
      </c>
      <c r="B36" s="9" t="n">
        <f aca="false">E35</f>
        <v>210</v>
      </c>
      <c r="C36" s="9" t="n">
        <f aca="false">ROUND(B36*$D$2,0)</f>
        <v>21</v>
      </c>
      <c r="D36" s="9" t="n">
        <f aca="false">ROUND(B36*$F$3,0)</f>
        <v>11</v>
      </c>
      <c r="E36" s="9" t="n">
        <f aca="false">B36+C36-D36</f>
        <v>220</v>
      </c>
      <c r="F36" s="9" t="n">
        <f aca="false">E36*$D$3</f>
        <v>330000</v>
      </c>
      <c r="G36" s="9" t="n">
        <f aca="false">F36*12</f>
        <v>3960000</v>
      </c>
      <c r="H36" s="10" t="n">
        <f aca="false">IF(B36&gt;0,D36/B36,0)</f>
        <v>0.0523809523809524</v>
      </c>
      <c r="I36" s="9" t="n">
        <f aca="false">D36*$D$3</f>
        <v>16500</v>
      </c>
      <c r="J36" s="9" t="n">
        <f aca="false">ROUND(F36*0.03,0)</f>
        <v>9900</v>
      </c>
    </row>
    <row r="37" customFormat="false" ht="15" hidden="false" customHeight="true" outlineLevel="0" collapsed="false">
      <c r="A37" s="9" t="n">
        <v>32</v>
      </c>
      <c r="B37" s="9" t="n">
        <f aca="false">E36</f>
        <v>220</v>
      </c>
      <c r="C37" s="9" t="n">
        <f aca="false">ROUND(B37*$D$2,0)</f>
        <v>22</v>
      </c>
      <c r="D37" s="9" t="n">
        <f aca="false">ROUND(B37*$F$3,0)</f>
        <v>11</v>
      </c>
      <c r="E37" s="9" t="n">
        <f aca="false">B37+C37-D37</f>
        <v>231</v>
      </c>
      <c r="F37" s="9" t="n">
        <f aca="false">E37*$D$3</f>
        <v>346500</v>
      </c>
      <c r="G37" s="9" t="n">
        <f aca="false">F37*12</f>
        <v>4158000</v>
      </c>
      <c r="H37" s="10" t="n">
        <f aca="false">IF(B37&gt;0,D37/B37,0)</f>
        <v>0.05</v>
      </c>
      <c r="I37" s="9" t="n">
        <f aca="false">D37*$D$3</f>
        <v>16500</v>
      </c>
      <c r="J37" s="9" t="n">
        <f aca="false">ROUND(F37*0.03,0)</f>
        <v>10395</v>
      </c>
    </row>
    <row r="38" customFormat="false" ht="15" hidden="false" customHeight="true" outlineLevel="0" collapsed="false">
      <c r="A38" s="9" t="n">
        <v>33</v>
      </c>
      <c r="B38" s="9" t="n">
        <f aca="false">E37</f>
        <v>231</v>
      </c>
      <c r="C38" s="9" t="n">
        <f aca="false">ROUND(B38*$D$2,0)</f>
        <v>23</v>
      </c>
      <c r="D38" s="9" t="n">
        <f aca="false">ROUND(B38*$F$3,0)</f>
        <v>12</v>
      </c>
      <c r="E38" s="9" t="n">
        <f aca="false">B38+C38-D38</f>
        <v>242</v>
      </c>
      <c r="F38" s="9" t="n">
        <f aca="false">E38*$D$3</f>
        <v>363000</v>
      </c>
      <c r="G38" s="9" t="n">
        <f aca="false">F38*12</f>
        <v>4356000</v>
      </c>
      <c r="H38" s="10" t="n">
        <f aca="false">IF(B38&gt;0,D38/B38,0)</f>
        <v>0.051948051948052</v>
      </c>
      <c r="I38" s="9" t="n">
        <f aca="false">D38*$D$3</f>
        <v>18000</v>
      </c>
      <c r="J38" s="9" t="n">
        <f aca="false">ROUND(F38*0.03,0)</f>
        <v>10890</v>
      </c>
    </row>
    <row r="39" customFormat="false" ht="15" hidden="false" customHeight="true" outlineLevel="0" collapsed="false">
      <c r="A39" s="9" t="n">
        <v>34</v>
      </c>
      <c r="B39" s="9" t="n">
        <f aca="false">E38</f>
        <v>242</v>
      </c>
      <c r="C39" s="9" t="n">
        <f aca="false">ROUND(B39*$D$2,0)</f>
        <v>24</v>
      </c>
      <c r="D39" s="9" t="n">
        <f aca="false">ROUND(B39*$F$3,0)</f>
        <v>12</v>
      </c>
      <c r="E39" s="9" t="n">
        <f aca="false">B39+C39-D39</f>
        <v>254</v>
      </c>
      <c r="F39" s="9" t="n">
        <f aca="false">E39*$D$3</f>
        <v>381000</v>
      </c>
      <c r="G39" s="9" t="n">
        <f aca="false">F39*12</f>
        <v>4572000</v>
      </c>
      <c r="H39" s="10" t="n">
        <f aca="false">IF(B39&gt;0,D39/B39,0)</f>
        <v>0.0495867768595041</v>
      </c>
      <c r="I39" s="9" t="n">
        <f aca="false">D39*$D$3</f>
        <v>18000</v>
      </c>
      <c r="J39" s="9" t="n">
        <f aca="false">ROUND(F39*0.03,0)</f>
        <v>11430</v>
      </c>
    </row>
    <row r="40" customFormat="false" ht="15" hidden="false" customHeight="true" outlineLevel="0" collapsed="false">
      <c r="A40" s="9" t="n">
        <v>35</v>
      </c>
      <c r="B40" s="9" t="n">
        <f aca="false">E39</f>
        <v>254</v>
      </c>
      <c r="C40" s="9" t="n">
        <f aca="false">ROUND(B40*$D$2,0)</f>
        <v>25</v>
      </c>
      <c r="D40" s="9" t="n">
        <f aca="false">ROUND(B40*$F$3,0)</f>
        <v>13</v>
      </c>
      <c r="E40" s="9" t="n">
        <f aca="false">B40+C40-D40</f>
        <v>266</v>
      </c>
      <c r="F40" s="9" t="n">
        <f aca="false">E40*$D$3</f>
        <v>399000</v>
      </c>
      <c r="G40" s="9" t="n">
        <f aca="false">F40*12</f>
        <v>4788000</v>
      </c>
      <c r="H40" s="10" t="n">
        <f aca="false">IF(B40&gt;0,D40/B40,0)</f>
        <v>0.0511811023622047</v>
      </c>
      <c r="I40" s="9" t="n">
        <f aca="false">D40*$D$3</f>
        <v>19500</v>
      </c>
      <c r="J40" s="9" t="n">
        <f aca="false">ROUND(F40*0.03,0)</f>
        <v>11970</v>
      </c>
    </row>
    <row r="41" customFormat="false" ht="15" hidden="false" customHeight="true" outlineLevel="0" collapsed="false">
      <c r="A41" s="9" t="n">
        <v>36</v>
      </c>
      <c r="B41" s="9" t="n">
        <f aca="false">E40</f>
        <v>266</v>
      </c>
      <c r="C41" s="9" t="n">
        <f aca="false">ROUND(B41*$D$2,0)</f>
        <v>27</v>
      </c>
      <c r="D41" s="9" t="n">
        <f aca="false">ROUND(B41*$F$3,0)</f>
        <v>13</v>
      </c>
      <c r="E41" s="9" t="n">
        <f aca="false">B41+C41-D41</f>
        <v>280</v>
      </c>
      <c r="F41" s="9" t="n">
        <f aca="false">E41*$D$3</f>
        <v>420000</v>
      </c>
      <c r="G41" s="9" t="n">
        <f aca="false">F41*12</f>
        <v>5040000</v>
      </c>
      <c r="H41" s="10" t="n">
        <f aca="false">IF(B41&gt;0,D41/B41,0)</f>
        <v>0.0488721804511278</v>
      </c>
      <c r="I41" s="9" t="n">
        <f aca="false">D41*$D$3</f>
        <v>19500</v>
      </c>
      <c r="J41" s="9" t="n">
        <f aca="false">ROUND(F41*0.03,0)</f>
        <v>12600</v>
      </c>
    </row>
  </sheetData>
  <mergeCells count="1">
    <mergeCell ref="A1:P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0" min="1" style="1" width="15"/>
  </cols>
  <sheetData>
    <row r="1" customFormat="false" ht="17.25" hidden="false" customHeight="true" outlineLevel="0" collapsed="false">
      <c r="A1" s="2" t="s">
        <v>17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15" hidden="false" customHeight="true" outlineLevel="0" collapsed="false">
      <c r="B2" s="3" t="s">
        <v>18</v>
      </c>
      <c r="G2" s="5" t="s">
        <v>19</v>
      </c>
      <c r="H2" s="5" t="s">
        <v>20</v>
      </c>
      <c r="I2" s="5" t="s">
        <v>21</v>
      </c>
      <c r="J2" s="5" t="s">
        <v>22</v>
      </c>
      <c r="K2" s="5" t="s">
        <v>23</v>
      </c>
      <c r="L2" s="5" t="s">
        <v>24</v>
      </c>
    </row>
    <row r="3" customFormat="false" ht="15" hidden="false" customHeight="true" outlineLevel="0" collapsed="false">
      <c r="A3" s="8" t="s">
        <v>7</v>
      </c>
      <c r="B3" s="8" t="s">
        <v>25</v>
      </c>
      <c r="C3" s="8" t="s">
        <v>26</v>
      </c>
      <c r="D3" s="8" t="s">
        <v>27</v>
      </c>
      <c r="E3" s="8" t="s">
        <v>28</v>
      </c>
      <c r="F3" s="8" t="s">
        <v>29</v>
      </c>
      <c r="G3" s="8" t="s">
        <v>30</v>
      </c>
      <c r="H3" s="8" t="s">
        <v>31</v>
      </c>
      <c r="I3" s="8" t="s">
        <v>32</v>
      </c>
      <c r="J3" s="8" t="s">
        <v>33</v>
      </c>
    </row>
    <row r="4" customFormat="false" ht="15" hidden="false" customHeight="true" outlineLevel="0" collapsed="false">
      <c r="A4" s="9" t="n">
        <v>1</v>
      </c>
      <c r="B4" s="9" t="n">
        <v>400000</v>
      </c>
      <c r="C4" s="9" t="n">
        <v>210000</v>
      </c>
      <c r="D4" s="9" t="n">
        <v>100000</v>
      </c>
      <c r="E4" s="9" t="n">
        <f aca="false">'Revenue Engine'!E6*150</f>
        <v>7800</v>
      </c>
      <c r="F4" s="9" t="n">
        <f aca="false">'Revenue Engine'!C6*3000</f>
        <v>15000</v>
      </c>
      <c r="G4" s="9" t="n">
        <v>50000</v>
      </c>
      <c r="H4" s="9" t="n">
        <v>25000</v>
      </c>
      <c r="I4" s="9" t="n">
        <f aca="false">SUM(B4:H4)</f>
        <v>807800</v>
      </c>
      <c r="J4" s="9" t="n">
        <f aca="false">I4-'Revenue Engine'!F6</f>
        <v>729800</v>
      </c>
    </row>
    <row r="5" customFormat="false" ht="15" hidden="false" customHeight="true" outlineLevel="0" collapsed="false">
      <c r="A5" s="9" t="n">
        <v>2</v>
      </c>
      <c r="B5" s="9" t="n">
        <v>400000</v>
      </c>
      <c r="C5" s="9" t="n">
        <v>210000</v>
      </c>
      <c r="D5" s="9" t="n">
        <v>100000</v>
      </c>
      <c r="E5" s="9" t="n">
        <f aca="false">'Revenue Engine'!E7*150</f>
        <v>8100</v>
      </c>
      <c r="F5" s="9" t="n">
        <f aca="false">'Revenue Engine'!C7*3000</f>
        <v>15000</v>
      </c>
      <c r="G5" s="9" t="n">
        <v>50000</v>
      </c>
      <c r="H5" s="9" t="n">
        <v>25000</v>
      </c>
      <c r="I5" s="9" t="n">
        <f aca="false">SUM(B5:H5)</f>
        <v>808100</v>
      </c>
      <c r="J5" s="9" t="n">
        <f aca="false">I5-'Revenue Engine'!F7</f>
        <v>727100</v>
      </c>
    </row>
    <row r="6" customFormat="false" ht="15" hidden="false" customHeight="true" outlineLevel="0" collapsed="false">
      <c r="A6" s="9" t="n">
        <v>3</v>
      </c>
      <c r="B6" s="9" t="n">
        <v>400000</v>
      </c>
      <c r="C6" s="9" t="n">
        <v>210000</v>
      </c>
      <c r="D6" s="9" t="n">
        <v>100000</v>
      </c>
      <c r="E6" s="9" t="n">
        <f aca="false">'Revenue Engine'!E8*150</f>
        <v>8400</v>
      </c>
      <c r="F6" s="9" t="n">
        <f aca="false">'Revenue Engine'!C8*3000</f>
        <v>15000</v>
      </c>
      <c r="G6" s="9" t="n">
        <v>50000</v>
      </c>
      <c r="H6" s="9" t="n">
        <v>25000</v>
      </c>
      <c r="I6" s="9" t="n">
        <f aca="false">SUM(B6:H6)</f>
        <v>808400</v>
      </c>
      <c r="J6" s="9" t="n">
        <f aca="false">I6-'Revenue Engine'!F8</f>
        <v>724400</v>
      </c>
    </row>
    <row r="7" customFormat="false" ht="15" hidden="false" customHeight="true" outlineLevel="0" collapsed="false">
      <c r="A7" s="9" t="n">
        <v>4</v>
      </c>
      <c r="B7" s="9" t="n">
        <v>400000</v>
      </c>
      <c r="C7" s="9" t="n">
        <v>210000</v>
      </c>
      <c r="D7" s="9" t="n">
        <v>100000</v>
      </c>
      <c r="E7" s="9" t="n">
        <f aca="false">'Revenue Engine'!E9*150</f>
        <v>8850</v>
      </c>
      <c r="F7" s="9" t="n">
        <f aca="false">'Revenue Engine'!C9*3000</f>
        <v>18000</v>
      </c>
      <c r="G7" s="9" t="n">
        <v>50000</v>
      </c>
      <c r="H7" s="9" t="n">
        <v>25000</v>
      </c>
      <c r="I7" s="9" t="n">
        <f aca="false">SUM(B7:H7)</f>
        <v>811850</v>
      </c>
      <c r="J7" s="9" t="n">
        <f aca="false">I7-'Revenue Engine'!F9</f>
        <v>723350</v>
      </c>
    </row>
    <row r="8" customFormat="false" ht="15" hidden="false" customHeight="true" outlineLevel="0" collapsed="false">
      <c r="A8" s="9" t="n">
        <v>5</v>
      </c>
      <c r="B8" s="9" t="n">
        <v>400000</v>
      </c>
      <c r="C8" s="9" t="n">
        <v>210000</v>
      </c>
      <c r="D8" s="9" t="n">
        <v>100000</v>
      </c>
      <c r="E8" s="9" t="n">
        <f aca="false">'Revenue Engine'!E10*150</f>
        <v>9300</v>
      </c>
      <c r="F8" s="9" t="n">
        <f aca="false">'Revenue Engine'!C10*3000</f>
        <v>18000</v>
      </c>
      <c r="G8" s="9" t="n">
        <v>50000</v>
      </c>
      <c r="H8" s="9" t="n">
        <v>25000</v>
      </c>
      <c r="I8" s="9" t="n">
        <f aca="false">SUM(B8:H8)</f>
        <v>812300</v>
      </c>
      <c r="J8" s="9" t="n">
        <f aca="false">I8-'Revenue Engine'!F10</f>
        <v>719300</v>
      </c>
    </row>
    <row r="9" customFormat="false" ht="15" hidden="false" customHeight="true" outlineLevel="0" collapsed="false">
      <c r="A9" s="9" t="n">
        <v>6</v>
      </c>
      <c r="B9" s="9" t="n">
        <v>400000</v>
      </c>
      <c r="C9" s="9" t="n">
        <v>210000</v>
      </c>
      <c r="D9" s="9" t="n">
        <v>100000</v>
      </c>
      <c r="E9" s="9" t="n">
        <f aca="false">'Revenue Engine'!E11*150</f>
        <v>9750</v>
      </c>
      <c r="F9" s="9" t="n">
        <f aca="false">'Revenue Engine'!C11*3000</f>
        <v>18000</v>
      </c>
      <c r="G9" s="9" t="n">
        <v>50000</v>
      </c>
      <c r="H9" s="9" t="n">
        <v>25000</v>
      </c>
      <c r="I9" s="9" t="n">
        <f aca="false">SUM(B9:H9)</f>
        <v>812750</v>
      </c>
      <c r="J9" s="9" t="n">
        <f aca="false">I9-'Revenue Engine'!F11</f>
        <v>715250</v>
      </c>
    </row>
    <row r="10" customFormat="false" ht="15" hidden="false" customHeight="true" outlineLevel="0" collapsed="false">
      <c r="A10" s="9" t="n">
        <v>7</v>
      </c>
      <c r="B10" s="9" t="n">
        <v>400000</v>
      </c>
      <c r="C10" s="9" t="n">
        <v>210000</v>
      </c>
      <c r="D10" s="9" t="n">
        <v>100000</v>
      </c>
      <c r="E10" s="9" t="n">
        <f aca="false">'Revenue Engine'!E12*150</f>
        <v>10350</v>
      </c>
      <c r="F10" s="9" t="n">
        <f aca="false">'Revenue Engine'!C12*3000</f>
        <v>21000</v>
      </c>
      <c r="G10" s="9" t="n">
        <v>50000</v>
      </c>
      <c r="H10" s="9" t="n">
        <v>25000</v>
      </c>
      <c r="I10" s="9" t="n">
        <f aca="false">SUM(B10:H10)</f>
        <v>816350</v>
      </c>
      <c r="J10" s="9" t="n">
        <f aca="false">I10-'Revenue Engine'!F12</f>
        <v>712850</v>
      </c>
    </row>
    <row r="11" customFormat="false" ht="15" hidden="false" customHeight="true" outlineLevel="0" collapsed="false">
      <c r="A11" s="9" t="n">
        <v>8</v>
      </c>
      <c r="B11" s="9" t="n">
        <v>400000</v>
      </c>
      <c r="C11" s="9" t="n">
        <v>210000</v>
      </c>
      <c r="D11" s="9" t="n">
        <v>100000</v>
      </c>
      <c r="E11" s="9" t="n">
        <f aca="false">'Revenue Engine'!E13*150</f>
        <v>10950</v>
      </c>
      <c r="F11" s="9" t="n">
        <f aca="false">'Revenue Engine'!C13*3000</f>
        <v>21000</v>
      </c>
      <c r="G11" s="9" t="n">
        <v>50000</v>
      </c>
      <c r="H11" s="9" t="n">
        <v>25000</v>
      </c>
      <c r="I11" s="9" t="n">
        <f aca="false">SUM(B11:H11)</f>
        <v>816950</v>
      </c>
      <c r="J11" s="9" t="n">
        <f aca="false">I11-'Revenue Engine'!F13</f>
        <v>707450</v>
      </c>
    </row>
    <row r="12" customFormat="false" ht="15" hidden="false" customHeight="true" outlineLevel="0" collapsed="false">
      <c r="A12" s="9" t="n">
        <v>9</v>
      </c>
      <c r="B12" s="9" t="n">
        <v>400000</v>
      </c>
      <c r="C12" s="9" t="n">
        <v>210000</v>
      </c>
      <c r="D12" s="9" t="n">
        <v>100000</v>
      </c>
      <c r="E12" s="9" t="n">
        <f aca="false">'Revenue Engine'!E14*150</f>
        <v>11400</v>
      </c>
      <c r="F12" s="9" t="n">
        <f aca="false">'Revenue Engine'!C14*3000</f>
        <v>21000</v>
      </c>
      <c r="G12" s="9" t="n">
        <v>50000</v>
      </c>
      <c r="H12" s="9" t="n">
        <v>25000</v>
      </c>
      <c r="I12" s="9" t="n">
        <f aca="false">SUM(B12:H12)</f>
        <v>817400</v>
      </c>
      <c r="J12" s="9" t="n">
        <f aca="false">I12-'Revenue Engine'!F14</f>
        <v>703400</v>
      </c>
    </row>
    <row r="13" customFormat="false" ht="15" hidden="false" customHeight="true" outlineLevel="0" collapsed="false">
      <c r="A13" s="9" t="n">
        <v>10</v>
      </c>
      <c r="B13" s="9" t="n">
        <v>400000</v>
      </c>
      <c r="C13" s="9" t="n">
        <v>210000</v>
      </c>
      <c r="D13" s="9" t="n">
        <v>100000</v>
      </c>
      <c r="E13" s="9" t="n">
        <f aca="false">'Revenue Engine'!E15*150</f>
        <v>12000</v>
      </c>
      <c r="F13" s="9" t="n">
        <f aca="false">'Revenue Engine'!C15*3000</f>
        <v>24000</v>
      </c>
      <c r="G13" s="9" t="n">
        <v>50000</v>
      </c>
      <c r="H13" s="9" t="n">
        <v>25000</v>
      </c>
      <c r="I13" s="9" t="n">
        <f aca="false">SUM(B13:H13)</f>
        <v>821000</v>
      </c>
      <c r="J13" s="9" t="n">
        <f aca="false">I13-'Revenue Engine'!F15</f>
        <v>701000</v>
      </c>
    </row>
    <row r="14" customFormat="false" ht="15" hidden="false" customHeight="true" outlineLevel="0" collapsed="false">
      <c r="A14" s="9" t="n">
        <v>11</v>
      </c>
      <c r="B14" s="9" t="n">
        <v>400000</v>
      </c>
      <c r="C14" s="9" t="n">
        <v>210000</v>
      </c>
      <c r="D14" s="9" t="n">
        <v>100000</v>
      </c>
      <c r="E14" s="9" t="n">
        <f aca="false">'Revenue Engine'!E16*150</f>
        <v>12600</v>
      </c>
      <c r="F14" s="9" t="n">
        <f aca="false">'Revenue Engine'!C16*3000</f>
        <v>24000</v>
      </c>
      <c r="G14" s="9" t="n">
        <v>50000</v>
      </c>
      <c r="H14" s="9" t="n">
        <v>25000</v>
      </c>
      <c r="I14" s="9" t="n">
        <f aca="false">SUM(B14:H14)</f>
        <v>821600</v>
      </c>
      <c r="J14" s="9" t="n">
        <f aca="false">I14-'Revenue Engine'!F16</f>
        <v>695600</v>
      </c>
    </row>
    <row r="15" customFormat="false" ht="15" hidden="false" customHeight="true" outlineLevel="0" collapsed="false">
      <c r="A15" s="9" t="n">
        <v>12</v>
      </c>
      <c r="B15" s="9" t="n">
        <v>400000</v>
      </c>
      <c r="C15" s="9" t="n">
        <v>210000</v>
      </c>
      <c r="D15" s="9" t="n">
        <v>100000</v>
      </c>
      <c r="E15" s="9" t="n">
        <f aca="false">'Revenue Engine'!E17*150</f>
        <v>13200</v>
      </c>
      <c r="F15" s="9" t="n">
        <f aca="false">'Revenue Engine'!C17*3000</f>
        <v>24000</v>
      </c>
      <c r="G15" s="9" t="n">
        <v>50000</v>
      </c>
      <c r="H15" s="9" t="n">
        <v>25000</v>
      </c>
      <c r="I15" s="9" t="n">
        <f aca="false">SUM(B15:H15)</f>
        <v>822200</v>
      </c>
      <c r="J15" s="9" t="n">
        <f aca="false">I15-'Revenue Engine'!F17</f>
        <v>690200</v>
      </c>
    </row>
    <row r="16" customFormat="false" ht="15" hidden="false" customHeight="true" outlineLevel="0" collapsed="false">
      <c r="A16" s="9" t="n">
        <v>13</v>
      </c>
      <c r="B16" s="9" t="n">
        <v>640000</v>
      </c>
      <c r="C16" s="9" t="n">
        <v>350000</v>
      </c>
      <c r="D16" s="9" t="n">
        <v>150000</v>
      </c>
      <c r="E16" s="9" t="n">
        <f aca="false">'Revenue Engine'!E18*150</f>
        <v>13950</v>
      </c>
      <c r="F16" s="9" t="n">
        <f aca="false">'Revenue Engine'!C18*3000</f>
        <v>27000</v>
      </c>
      <c r="G16" s="9" t="n">
        <v>75000</v>
      </c>
      <c r="H16" s="9" t="n">
        <v>25000</v>
      </c>
      <c r="I16" s="9" t="n">
        <f aca="false">SUM(B16:H16)</f>
        <v>1280950</v>
      </c>
      <c r="J16" s="9" t="n">
        <f aca="false">I16-'Revenue Engine'!F18</f>
        <v>1141450</v>
      </c>
    </row>
    <row r="17" customFormat="false" ht="15" hidden="false" customHeight="true" outlineLevel="0" collapsed="false">
      <c r="A17" s="9" t="n">
        <v>14</v>
      </c>
      <c r="B17" s="9" t="n">
        <v>640000</v>
      </c>
      <c r="C17" s="9" t="n">
        <v>350000</v>
      </c>
      <c r="D17" s="9" t="n">
        <v>150000</v>
      </c>
      <c r="E17" s="9" t="n">
        <f aca="false">'Revenue Engine'!E19*150</f>
        <v>14550</v>
      </c>
      <c r="F17" s="9" t="n">
        <f aca="false">'Revenue Engine'!C19*3000</f>
        <v>27000</v>
      </c>
      <c r="G17" s="9" t="n">
        <v>75000</v>
      </c>
      <c r="H17" s="9" t="n">
        <v>25000</v>
      </c>
      <c r="I17" s="9" t="n">
        <f aca="false">SUM(B17:H17)</f>
        <v>1281550</v>
      </c>
      <c r="J17" s="9" t="n">
        <f aca="false">I17-'Revenue Engine'!F19</f>
        <v>1136050</v>
      </c>
    </row>
    <row r="18" customFormat="false" ht="15" hidden="false" customHeight="true" outlineLevel="0" collapsed="false">
      <c r="A18" s="9" t="n">
        <v>15</v>
      </c>
      <c r="B18" s="9" t="n">
        <v>640000</v>
      </c>
      <c r="C18" s="9" t="n">
        <v>350000</v>
      </c>
      <c r="D18" s="9" t="n">
        <v>150000</v>
      </c>
      <c r="E18" s="9" t="n">
        <f aca="false">'Revenue Engine'!E20*150</f>
        <v>15300</v>
      </c>
      <c r="F18" s="9" t="n">
        <f aca="false">'Revenue Engine'!C20*3000</f>
        <v>30000</v>
      </c>
      <c r="G18" s="9" t="n">
        <v>75000</v>
      </c>
      <c r="H18" s="9" t="n">
        <v>25000</v>
      </c>
      <c r="I18" s="9" t="n">
        <f aca="false">SUM(B18:H18)</f>
        <v>1285300</v>
      </c>
      <c r="J18" s="9" t="n">
        <f aca="false">I18-'Revenue Engine'!F20</f>
        <v>1132300</v>
      </c>
    </row>
    <row r="19" customFormat="false" ht="15" hidden="false" customHeight="true" outlineLevel="0" collapsed="false">
      <c r="A19" s="9" t="n">
        <v>16</v>
      </c>
      <c r="B19" s="9" t="n">
        <v>640000</v>
      </c>
      <c r="C19" s="9" t="n">
        <v>350000</v>
      </c>
      <c r="D19" s="9" t="n">
        <v>150000</v>
      </c>
      <c r="E19" s="9" t="n">
        <f aca="false">'Revenue Engine'!E21*150</f>
        <v>16050</v>
      </c>
      <c r="F19" s="9" t="n">
        <f aca="false">'Revenue Engine'!C21*3000</f>
        <v>30000</v>
      </c>
      <c r="G19" s="9" t="n">
        <v>75000</v>
      </c>
      <c r="H19" s="9" t="n">
        <v>25000</v>
      </c>
      <c r="I19" s="9" t="n">
        <f aca="false">SUM(B19:H19)</f>
        <v>1286050</v>
      </c>
      <c r="J19" s="9" t="n">
        <f aca="false">I19-'Revenue Engine'!F21</f>
        <v>1125550</v>
      </c>
    </row>
    <row r="20" customFormat="false" ht="15" hidden="false" customHeight="true" outlineLevel="0" collapsed="false">
      <c r="A20" s="9" t="n">
        <v>17</v>
      </c>
      <c r="B20" s="9" t="n">
        <v>640000</v>
      </c>
      <c r="C20" s="9" t="n">
        <v>350000</v>
      </c>
      <c r="D20" s="9" t="n">
        <v>150000</v>
      </c>
      <c r="E20" s="9" t="n">
        <f aca="false">'Revenue Engine'!E22*150</f>
        <v>16950</v>
      </c>
      <c r="F20" s="9" t="n">
        <f aca="false">'Revenue Engine'!C22*3000</f>
        <v>33000</v>
      </c>
      <c r="G20" s="9" t="n">
        <v>75000</v>
      </c>
      <c r="H20" s="9" t="n">
        <v>25000</v>
      </c>
      <c r="I20" s="9" t="n">
        <f aca="false">SUM(B20:H20)</f>
        <v>1289950</v>
      </c>
      <c r="J20" s="9" t="n">
        <f aca="false">I20-'Revenue Engine'!F22</f>
        <v>1120450</v>
      </c>
    </row>
    <row r="21" customFormat="false" ht="15" hidden="false" customHeight="true" outlineLevel="0" collapsed="false">
      <c r="A21" s="9" t="n">
        <v>18</v>
      </c>
      <c r="B21" s="9" t="n">
        <v>640000</v>
      </c>
      <c r="C21" s="9" t="n">
        <v>350000</v>
      </c>
      <c r="D21" s="9" t="n">
        <v>150000</v>
      </c>
      <c r="E21" s="9" t="n">
        <f aca="false">'Revenue Engine'!E23*150</f>
        <v>17700</v>
      </c>
      <c r="F21" s="9" t="n">
        <f aca="false">'Revenue Engine'!C23*3000</f>
        <v>33000</v>
      </c>
      <c r="G21" s="9" t="n">
        <v>75000</v>
      </c>
      <c r="H21" s="9" t="n">
        <v>25000</v>
      </c>
      <c r="I21" s="9" t="n">
        <f aca="false">SUM(B21:H21)</f>
        <v>1290700</v>
      </c>
      <c r="J21" s="9" t="n">
        <f aca="false">I21-'Revenue Engine'!F23</f>
        <v>1113700</v>
      </c>
    </row>
    <row r="22" customFormat="false" ht="15" hidden="false" customHeight="true" outlineLevel="0" collapsed="false">
      <c r="A22" s="9" t="n">
        <v>19</v>
      </c>
      <c r="B22" s="9" t="n">
        <v>640000</v>
      </c>
      <c r="C22" s="9" t="n">
        <v>350000</v>
      </c>
      <c r="D22" s="9" t="n">
        <v>150000</v>
      </c>
      <c r="E22" s="9" t="n">
        <f aca="false">'Revenue Engine'!E24*150</f>
        <v>18600</v>
      </c>
      <c r="F22" s="9" t="n">
        <f aca="false">'Revenue Engine'!C24*3000</f>
        <v>36000</v>
      </c>
      <c r="G22" s="9" t="n">
        <v>75000</v>
      </c>
      <c r="H22" s="9" t="n">
        <v>25000</v>
      </c>
      <c r="I22" s="9" t="n">
        <f aca="false">SUM(B22:H22)</f>
        <v>1294600</v>
      </c>
      <c r="J22" s="9" t="n">
        <f aca="false">I22-'Revenue Engine'!F24</f>
        <v>1108600</v>
      </c>
    </row>
    <row r="23" customFormat="false" ht="15" hidden="false" customHeight="true" outlineLevel="0" collapsed="false">
      <c r="A23" s="9" t="n">
        <v>20</v>
      </c>
      <c r="B23" s="9" t="n">
        <v>640000</v>
      </c>
      <c r="C23" s="9" t="n">
        <v>350000</v>
      </c>
      <c r="D23" s="9" t="n">
        <v>150000</v>
      </c>
      <c r="E23" s="9" t="n">
        <f aca="false">'Revenue Engine'!E25*150</f>
        <v>19500</v>
      </c>
      <c r="F23" s="9" t="n">
        <f aca="false">'Revenue Engine'!C25*3000</f>
        <v>36000</v>
      </c>
      <c r="G23" s="9" t="n">
        <v>75000</v>
      </c>
      <c r="H23" s="9" t="n">
        <v>25000</v>
      </c>
      <c r="I23" s="9" t="n">
        <f aca="false">SUM(B23:H23)</f>
        <v>1295500</v>
      </c>
      <c r="J23" s="9" t="n">
        <f aca="false">I23-'Revenue Engine'!F25</f>
        <v>1100500</v>
      </c>
    </row>
    <row r="24" customFormat="false" ht="15" hidden="false" customHeight="true" outlineLevel="0" collapsed="false">
      <c r="A24" s="9" t="n">
        <v>21</v>
      </c>
      <c r="B24" s="9" t="n">
        <v>640000</v>
      </c>
      <c r="C24" s="9" t="n">
        <v>350000</v>
      </c>
      <c r="D24" s="9" t="n">
        <v>150000</v>
      </c>
      <c r="E24" s="9" t="n">
        <f aca="false">'Revenue Engine'!E26*150</f>
        <v>20400</v>
      </c>
      <c r="F24" s="9" t="n">
        <f aca="false">'Revenue Engine'!C26*3000</f>
        <v>39000</v>
      </c>
      <c r="G24" s="9" t="n">
        <v>75000</v>
      </c>
      <c r="H24" s="9" t="n">
        <v>25000</v>
      </c>
      <c r="I24" s="9" t="n">
        <f aca="false">SUM(B24:H24)</f>
        <v>1299400</v>
      </c>
      <c r="J24" s="9" t="n">
        <f aca="false">I24-'Revenue Engine'!F26</f>
        <v>1095400</v>
      </c>
    </row>
    <row r="25" customFormat="false" ht="15" hidden="false" customHeight="true" outlineLevel="0" collapsed="false">
      <c r="A25" s="9" t="n">
        <v>22</v>
      </c>
      <c r="B25" s="9" t="n">
        <v>640000</v>
      </c>
      <c r="C25" s="9" t="n">
        <v>350000</v>
      </c>
      <c r="D25" s="9" t="n">
        <v>150000</v>
      </c>
      <c r="E25" s="9" t="n">
        <f aca="false">'Revenue Engine'!E27*150</f>
        <v>21450</v>
      </c>
      <c r="F25" s="9" t="n">
        <f aca="false">'Revenue Engine'!C27*3000</f>
        <v>42000</v>
      </c>
      <c r="G25" s="9" t="n">
        <v>75000</v>
      </c>
      <c r="H25" s="9" t="n">
        <v>25000</v>
      </c>
      <c r="I25" s="9" t="n">
        <f aca="false">SUM(B25:H25)</f>
        <v>1303450</v>
      </c>
      <c r="J25" s="9" t="n">
        <f aca="false">I25-'Revenue Engine'!F27</f>
        <v>1088950</v>
      </c>
    </row>
    <row r="26" customFormat="false" ht="15" hidden="false" customHeight="true" outlineLevel="0" collapsed="false">
      <c r="A26" s="9" t="n">
        <v>23</v>
      </c>
      <c r="B26" s="9" t="n">
        <v>640000</v>
      </c>
      <c r="C26" s="9" t="n">
        <v>350000</v>
      </c>
      <c r="D26" s="9" t="n">
        <v>150000</v>
      </c>
      <c r="E26" s="9" t="n">
        <f aca="false">'Revenue Engine'!E28*150</f>
        <v>22500</v>
      </c>
      <c r="F26" s="9" t="n">
        <f aca="false">'Revenue Engine'!C28*3000</f>
        <v>42000</v>
      </c>
      <c r="G26" s="9" t="n">
        <v>75000</v>
      </c>
      <c r="H26" s="9" t="n">
        <v>25000</v>
      </c>
      <c r="I26" s="9" t="n">
        <f aca="false">SUM(B26:H26)</f>
        <v>1304500</v>
      </c>
      <c r="J26" s="9" t="n">
        <f aca="false">I26-'Revenue Engine'!F28</f>
        <v>1079500</v>
      </c>
    </row>
    <row r="27" customFormat="false" ht="15" hidden="false" customHeight="true" outlineLevel="0" collapsed="false">
      <c r="A27" s="9" t="n">
        <v>24</v>
      </c>
      <c r="B27" s="9" t="n">
        <v>640000</v>
      </c>
      <c r="C27" s="9" t="n">
        <v>350000</v>
      </c>
      <c r="D27" s="9" t="n">
        <v>150000</v>
      </c>
      <c r="E27" s="9" t="n">
        <f aca="false">'Revenue Engine'!E29*150</f>
        <v>23550</v>
      </c>
      <c r="F27" s="9" t="n">
        <f aca="false">'Revenue Engine'!C29*3000</f>
        <v>45000</v>
      </c>
      <c r="G27" s="9" t="n">
        <v>75000</v>
      </c>
      <c r="H27" s="9" t="n">
        <v>25000</v>
      </c>
      <c r="I27" s="9" t="n">
        <f aca="false">SUM(B27:H27)</f>
        <v>1308550</v>
      </c>
      <c r="J27" s="9" t="n">
        <f aca="false">I27-'Revenue Engine'!F29</f>
        <v>1073050</v>
      </c>
    </row>
    <row r="28" customFormat="false" ht="15" hidden="false" customHeight="true" outlineLevel="0" collapsed="false">
      <c r="A28" s="9" t="n">
        <v>25</v>
      </c>
      <c r="B28" s="9" t="n">
        <v>960000</v>
      </c>
      <c r="C28" s="9" t="n">
        <v>560000</v>
      </c>
      <c r="D28" s="9" t="n">
        <v>200000</v>
      </c>
      <c r="E28" s="9" t="n">
        <f aca="false">'Revenue Engine'!E30*150</f>
        <v>24750</v>
      </c>
      <c r="F28" s="9" t="n">
        <f aca="false">'Revenue Engine'!C30*3000</f>
        <v>48000</v>
      </c>
      <c r="G28" s="9" t="n">
        <v>75000</v>
      </c>
      <c r="H28" s="9" t="n">
        <v>25000</v>
      </c>
      <c r="I28" s="9" t="n">
        <f aca="false">SUM(B28:H28)</f>
        <v>1892750</v>
      </c>
      <c r="J28" s="9" t="n">
        <f aca="false">I28-'Revenue Engine'!F30</f>
        <v>1645250</v>
      </c>
    </row>
    <row r="29" customFormat="false" ht="15" hidden="false" customHeight="true" outlineLevel="0" collapsed="false">
      <c r="A29" s="9" t="n">
        <v>26</v>
      </c>
      <c r="B29" s="9" t="n">
        <v>960000</v>
      </c>
      <c r="C29" s="9" t="n">
        <v>560000</v>
      </c>
      <c r="D29" s="9" t="n">
        <v>200000</v>
      </c>
      <c r="E29" s="9" t="n">
        <f aca="false">'Revenue Engine'!E31*150</f>
        <v>26100</v>
      </c>
      <c r="F29" s="9" t="n">
        <f aca="false">'Revenue Engine'!C31*3000</f>
        <v>51000</v>
      </c>
      <c r="G29" s="9" t="n">
        <v>75000</v>
      </c>
      <c r="H29" s="9" t="n">
        <v>25000</v>
      </c>
      <c r="I29" s="9" t="n">
        <f aca="false">SUM(B29:H29)</f>
        <v>1897100</v>
      </c>
      <c r="J29" s="9" t="n">
        <f aca="false">I29-'Revenue Engine'!F31</f>
        <v>1636100</v>
      </c>
    </row>
    <row r="30" customFormat="false" ht="15" hidden="false" customHeight="true" outlineLevel="0" collapsed="false">
      <c r="A30" s="9" t="n">
        <v>27</v>
      </c>
      <c r="B30" s="9" t="n">
        <v>960000</v>
      </c>
      <c r="C30" s="9" t="n">
        <v>560000</v>
      </c>
      <c r="D30" s="9" t="n">
        <v>200000</v>
      </c>
      <c r="E30" s="9" t="n">
        <f aca="false">'Revenue Engine'!E32*150</f>
        <v>27300</v>
      </c>
      <c r="F30" s="9" t="n">
        <f aca="false">'Revenue Engine'!C32*3000</f>
        <v>51000</v>
      </c>
      <c r="G30" s="9" t="n">
        <v>75000</v>
      </c>
      <c r="H30" s="9" t="n">
        <v>25000</v>
      </c>
      <c r="I30" s="9" t="n">
        <f aca="false">SUM(B30:H30)</f>
        <v>1898300</v>
      </c>
      <c r="J30" s="9" t="n">
        <f aca="false">I30-'Revenue Engine'!F32</f>
        <v>1625300</v>
      </c>
    </row>
    <row r="31" customFormat="false" ht="15" hidden="false" customHeight="true" outlineLevel="0" collapsed="false">
      <c r="A31" s="9" t="n">
        <v>28</v>
      </c>
      <c r="B31" s="9" t="n">
        <v>960000</v>
      </c>
      <c r="C31" s="9" t="n">
        <v>560000</v>
      </c>
      <c r="D31" s="9" t="n">
        <v>200000</v>
      </c>
      <c r="E31" s="9" t="n">
        <f aca="false">'Revenue Engine'!E33*150</f>
        <v>28650</v>
      </c>
      <c r="F31" s="9" t="n">
        <f aca="false">'Revenue Engine'!C33*3000</f>
        <v>54000</v>
      </c>
      <c r="G31" s="9" t="n">
        <v>75000</v>
      </c>
      <c r="H31" s="9" t="n">
        <v>25000</v>
      </c>
      <c r="I31" s="9" t="n">
        <f aca="false">SUM(B31:H31)</f>
        <v>1902650</v>
      </c>
      <c r="J31" s="9" t="n">
        <f aca="false">I31-'Revenue Engine'!F33</f>
        <v>1616150</v>
      </c>
    </row>
    <row r="32" customFormat="false" ht="15" hidden="false" customHeight="true" outlineLevel="0" collapsed="false">
      <c r="A32" s="9" t="n">
        <v>29</v>
      </c>
      <c r="B32" s="9" t="n">
        <v>960000</v>
      </c>
      <c r="C32" s="9" t="n">
        <v>560000</v>
      </c>
      <c r="D32" s="9" t="n">
        <v>200000</v>
      </c>
      <c r="E32" s="9" t="n">
        <f aca="false">'Revenue Engine'!E34*150</f>
        <v>30000</v>
      </c>
      <c r="F32" s="9" t="n">
        <f aca="false">'Revenue Engine'!C34*3000</f>
        <v>57000</v>
      </c>
      <c r="G32" s="9" t="n">
        <v>75000</v>
      </c>
      <c r="H32" s="9" t="n">
        <v>25000</v>
      </c>
      <c r="I32" s="9" t="n">
        <f aca="false">SUM(B32:H32)</f>
        <v>1907000</v>
      </c>
      <c r="J32" s="9" t="n">
        <f aca="false">I32-'Revenue Engine'!F34</f>
        <v>1607000</v>
      </c>
    </row>
    <row r="33" customFormat="false" ht="15" hidden="false" customHeight="true" outlineLevel="0" collapsed="false">
      <c r="A33" s="9" t="n">
        <v>30</v>
      </c>
      <c r="B33" s="9" t="n">
        <v>960000</v>
      </c>
      <c r="C33" s="9" t="n">
        <v>560000</v>
      </c>
      <c r="D33" s="9" t="n">
        <v>200000</v>
      </c>
      <c r="E33" s="9" t="n">
        <f aca="false">'Revenue Engine'!E35*150</f>
        <v>31500</v>
      </c>
      <c r="F33" s="9" t="n">
        <f aca="false">'Revenue Engine'!C35*3000</f>
        <v>60000</v>
      </c>
      <c r="G33" s="9" t="n">
        <v>75000</v>
      </c>
      <c r="H33" s="9" t="n">
        <v>25000</v>
      </c>
      <c r="I33" s="9" t="n">
        <f aca="false">SUM(B33:H33)</f>
        <v>1911500</v>
      </c>
      <c r="J33" s="9" t="n">
        <f aca="false">I33-'Revenue Engine'!F35</f>
        <v>1596500</v>
      </c>
    </row>
    <row r="34" customFormat="false" ht="15" hidden="false" customHeight="true" outlineLevel="0" collapsed="false">
      <c r="A34" s="9" t="n">
        <v>31</v>
      </c>
      <c r="B34" s="9" t="n">
        <v>960000</v>
      </c>
      <c r="C34" s="9" t="n">
        <v>560000</v>
      </c>
      <c r="D34" s="9" t="n">
        <v>200000</v>
      </c>
      <c r="E34" s="9" t="n">
        <f aca="false">'Revenue Engine'!E36*150</f>
        <v>33000</v>
      </c>
      <c r="F34" s="9" t="n">
        <f aca="false">'Revenue Engine'!C36*3000</f>
        <v>63000</v>
      </c>
      <c r="G34" s="9" t="n">
        <v>75000</v>
      </c>
      <c r="H34" s="9" t="n">
        <v>25000</v>
      </c>
      <c r="I34" s="9" t="n">
        <f aca="false">SUM(B34:H34)</f>
        <v>1916000</v>
      </c>
      <c r="J34" s="9" t="n">
        <f aca="false">I34-'Revenue Engine'!F36</f>
        <v>1586000</v>
      </c>
    </row>
    <row r="35" customFormat="false" ht="15" hidden="false" customHeight="true" outlineLevel="0" collapsed="false">
      <c r="A35" s="9" t="n">
        <v>32</v>
      </c>
      <c r="B35" s="9" t="n">
        <v>960000</v>
      </c>
      <c r="C35" s="9" t="n">
        <v>560000</v>
      </c>
      <c r="D35" s="9" t="n">
        <v>200000</v>
      </c>
      <c r="E35" s="9" t="n">
        <f aca="false">'Revenue Engine'!E37*150</f>
        <v>34650</v>
      </c>
      <c r="F35" s="9" t="n">
        <f aca="false">'Revenue Engine'!C37*3000</f>
        <v>66000</v>
      </c>
      <c r="G35" s="9" t="n">
        <v>75000</v>
      </c>
      <c r="H35" s="9" t="n">
        <v>25000</v>
      </c>
      <c r="I35" s="9" t="n">
        <f aca="false">SUM(B35:H35)</f>
        <v>1920650</v>
      </c>
      <c r="J35" s="9" t="n">
        <f aca="false">I35-'Revenue Engine'!F37</f>
        <v>1574150</v>
      </c>
    </row>
    <row r="36" customFormat="false" ht="15" hidden="false" customHeight="true" outlineLevel="0" collapsed="false">
      <c r="A36" s="9" t="n">
        <v>33</v>
      </c>
      <c r="B36" s="9" t="n">
        <v>960000</v>
      </c>
      <c r="C36" s="9" t="n">
        <v>560000</v>
      </c>
      <c r="D36" s="9" t="n">
        <v>200000</v>
      </c>
      <c r="E36" s="9" t="n">
        <f aca="false">'Revenue Engine'!E38*150</f>
        <v>36300</v>
      </c>
      <c r="F36" s="9" t="n">
        <f aca="false">'Revenue Engine'!C38*3000</f>
        <v>69000</v>
      </c>
      <c r="G36" s="9" t="n">
        <v>75000</v>
      </c>
      <c r="H36" s="9" t="n">
        <v>25000</v>
      </c>
      <c r="I36" s="9" t="n">
        <f aca="false">SUM(B36:H36)</f>
        <v>1925300</v>
      </c>
      <c r="J36" s="9" t="n">
        <f aca="false">I36-'Revenue Engine'!F38</f>
        <v>1562300</v>
      </c>
    </row>
    <row r="37" customFormat="false" ht="15" hidden="false" customHeight="true" outlineLevel="0" collapsed="false">
      <c r="A37" s="9" t="n">
        <v>34</v>
      </c>
      <c r="B37" s="9" t="n">
        <v>960000</v>
      </c>
      <c r="C37" s="9" t="n">
        <v>560000</v>
      </c>
      <c r="D37" s="9" t="n">
        <v>200000</v>
      </c>
      <c r="E37" s="9" t="n">
        <f aca="false">'Revenue Engine'!E39*150</f>
        <v>38100</v>
      </c>
      <c r="F37" s="9" t="n">
        <f aca="false">'Revenue Engine'!C39*3000</f>
        <v>72000</v>
      </c>
      <c r="G37" s="9" t="n">
        <v>75000</v>
      </c>
      <c r="H37" s="9" t="n">
        <v>25000</v>
      </c>
      <c r="I37" s="9" t="n">
        <f aca="false">SUM(B37:H37)</f>
        <v>1930100</v>
      </c>
      <c r="J37" s="9" t="n">
        <f aca="false">I37-'Revenue Engine'!F39</f>
        <v>1549100</v>
      </c>
    </row>
    <row r="38" customFormat="false" ht="15" hidden="false" customHeight="true" outlineLevel="0" collapsed="false">
      <c r="A38" s="9" t="n">
        <v>35</v>
      </c>
      <c r="B38" s="9" t="n">
        <v>960000</v>
      </c>
      <c r="C38" s="9" t="n">
        <v>560000</v>
      </c>
      <c r="D38" s="9" t="n">
        <v>200000</v>
      </c>
      <c r="E38" s="9" t="n">
        <f aca="false">'Revenue Engine'!E40*150</f>
        <v>39900</v>
      </c>
      <c r="F38" s="9" t="n">
        <f aca="false">'Revenue Engine'!C40*3000</f>
        <v>75000</v>
      </c>
      <c r="G38" s="9" t="n">
        <v>75000</v>
      </c>
      <c r="H38" s="9" t="n">
        <v>25000</v>
      </c>
      <c r="I38" s="9" t="n">
        <f aca="false">SUM(B38:H38)</f>
        <v>1934900</v>
      </c>
      <c r="J38" s="9" t="n">
        <f aca="false">I38-'Revenue Engine'!F40</f>
        <v>1535900</v>
      </c>
    </row>
    <row r="39" customFormat="false" ht="15" hidden="false" customHeight="true" outlineLevel="0" collapsed="false">
      <c r="A39" s="9" t="n">
        <v>36</v>
      </c>
      <c r="B39" s="9" t="n">
        <v>960000</v>
      </c>
      <c r="C39" s="9" t="n">
        <v>560000</v>
      </c>
      <c r="D39" s="9" t="n">
        <v>200000</v>
      </c>
      <c r="E39" s="9" t="n">
        <f aca="false">'Revenue Engine'!E41*150</f>
        <v>42000</v>
      </c>
      <c r="F39" s="9" t="n">
        <f aca="false">'Revenue Engine'!C41*3000</f>
        <v>81000</v>
      </c>
      <c r="G39" s="9" t="n">
        <v>75000</v>
      </c>
      <c r="H39" s="9" t="n">
        <v>25000</v>
      </c>
      <c r="I39" s="9" t="n">
        <f aca="false">SUM(B39:H39)</f>
        <v>1943000</v>
      </c>
      <c r="J39" s="9" t="n">
        <f aca="false">I39-'Revenue Engine'!F41</f>
        <v>1523000</v>
      </c>
    </row>
  </sheetData>
  <mergeCells count="1">
    <mergeCell ref="A1:J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6" min="1" style="1" width="16"/>
  </cols>
  <sheetData>
    <row r="1" customFormat="false" ht="17.25" hidden="false" customHeight="true" outlineLevel="0" collapsed="false">
      <c r="A1" s="2" t="s">
        <v>34</v>
      </c>
      <c r="B1" s="2"/>
      <c r="C1" s="2"/>
      <c r="D1" s="2"/>
      <c r="E1" s="2"/>
      <c r="F1" s="2"/>
    </row>
    <row r="3" customFormat="false" ht="15" hidden="false" customHeight="true" outlineLevel="0" collapsed="false">
      <c r="A3" s="11" t="s">
        <v>35</v>
      </c>
      <c r="B3" s="11" t="s">
        <v>36</v>
      </c>
      <c r="C3" s="11" t="s">
        <v>37</v>
      </c>
      <c r="D3" s="11" t="s">
        <v>38</v>
      </c>
      <c r="E3" s="11" t="s">
        <v>39</v>
      </c>
      <c r="F3" s="11" t="s">
        <v>40</v>
      </c>
    </row>
    <row r="4" customFormat="false" ht="15" hidden="false" customHeight="true" outlineLevel="0" collapsed="false">
      <c r="A4" s="4" t="s">
        <v>41</v>
      </c>
      <c r="B4" s="9" t="n">
        <v>3000</v>
      </c>
      <c r="C4" s="9" t="n">
        <v>3000</v>
      </c>
      <c r="D4" s="9" t="n">
        <v>3000</v>
      </c>
      <c r="E4" s="9" t="n">
        <v>3000</v>
      </c>
      <c r="F4" s="9" t="n">
        <v>3000</v>
      </c>
    </row>
    <row r="5" customFormat="false" ht="15" hidden="false" customHeight="true" outlineLevel="0" collapsed="false">
      <c r="A5" s="4" t="s">
        <v>42</v>
      </c>
      <c r="B5" s="9" t="n">
        <f aca="false">'Revenue Engine'!$D$3*0.7/'Revenue Engine'!$F$3</f>
        <v>21000</v>
      </c>
      <c r="C5" s="9" t="n">
        <f aca="false">'Revenue Engine'!$D$3*0.7/'Revenue Engine'!$F$3</f>
        <v>21000</v>
      </c>
      <c r="D5" s="9" t="n">
        <f aca="false">'Revenue Engine'!$D$3*0.7/'Revenue Engine'!$F$3</f>
        <v>21000</v>
      </c>
      <c r="E5" s="9" t="n">
        <f aca="false">'Revenue Engine'!$D$3*0.7/'Revenue Engine'!$F$3</f>
        <v>21000</v>
      </c>
      <c r="F5" s="9" t="n">
        <f aca="false">'Revenue Engine'!$D$3*0.7/'Revenue Engine'!$F$3</f>
        <v>21000</v>
      </c>
    </row>
    <row r="6" customFormat="false" ht="15" hidden="false" customHeight="true" outlineLevel="0" collapsed="false">
      <c r="A6" s="4" t="s">
        <v>43</v>
      </c>
      <c r="B6" s="12" t="n">
        <f aca="false">B5/B4</f>
        <v>7</v>
      </c>
      <c r="C6" s="12" t="n">
        <f aca="false">C5/C4</f>
        <v>7</v>
      </c>
      <c r="D6" s="12" t="n">
        <f aca="false">D5/D4</f>
        <v>7</v>
      </c>
      <c r="E6" s="12" t="n">
        <f aca="false">E5/E4</f>
        <v>7</v>
      </c>
      <c r="F6" s="12" t="n">
        <f aca="false">F5/F4</f>
        <v>7</v>
      </c>
    </row>
    <row r="7" customFormat="false" ht="15" hidden="false" customHeight="true" outlineLevel="0" collapsed="false">
      <c r="A7" s="4" t="s">
        <v>44</v>
      </c>
      <c r="B7" s="12" t="n">
        <f aca="false">B4/'Revenue Engine'!$D$3</f>
        <v>2</v>
      </c>
      <c r="C7" s="12" t="n">
        <f aca="false">C4/'Revenue Engine'!$D$3</f>
        <v>2</v>
      </c>
      <c r="D7" s="12" t="n">
        <f aca="false">D4/'Revenue Engine'!$D$3</f>
        <v>2</v>
      </c>
      <c r="E7" s="12" t="n">
        <f aca="false">E4/'Revenue Engine'!$D$3</f>
        <v>2</v>
      </c>
      <c r="F7" s="12" t="n">
        <f aca="false">F4/'Revenue Engine'!$D$3</f>
        <v>2</v>
      </c>
    </row>
    <row r="8" customFormat="false" ht="15" hidden="false" customHeight="true" outlineLevel="0" collapsed="false">
      <c r="A8" s="4" t="s">
        <v>45</v>
      </c>
      <c r="B8" s="10" t="n">
        <v>0.7</v>
      </c>
      <c r="C8" s="10" t="n">
        <v>0.7</v>
      </c>
      <c r="D8" s="10" t="n">
        <v>0.7</v>
      </c>
      <c r="E8" s="10" t="n">
        <v>0.7</v>
      </c>
      <c r="F8" s="10" t="n">
        <v>0.7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7" min="1" style="1" width="16"/>
  </cols>
  <sheetData>
    <row r="1" customFormat="false" ht="17.25" hidden="false" customHeight="true" outlineLevel="0" collapsed="false">
      <c r="A1" s="2" t="s">
        <v>46</v>
      </c>
      <c r="B1" s="2"/>
      <c r="C1" s="2"/>
      <c r="D1" s="2"/>
      <c r="E1" s="2"/>
      <c r="F1" s="2"/>
      <c r="G1" s="2"/>
      <c r="H1" s="2"/>
    </row>
    <row r="3" customFormat="false" ht="15" hidden="false" customHeight="true" outlineLevel="0" collapsed="false">
      <c r="A3" s="8" t="s">
        <v>7</v>
      </c>
      <c r="B3" s="8" t="s">
        <v>47</v>
      </c>
      <c r="C3" s="8" t="s">
        <v>48</v>
      </c>
      <c r="D3" s="8" t="s">
        <v>49</v>
      </c>
      <c r="E3" s="8" t="s">
        <v>50</v>
      </c>
      <c r="F3" s="8" t="s">
        <v>51</v>
      </c>
      <c r="G3" s="8" t="s">
        <v>52</v>
      </c>
    </row>
    <row r="4" customFormat="false" ht="15" hidden="false" customHeight="true" outlineLevel="0" collapsed="false">
      <c r="A4" s="9" t="n">
        <v>1</v>
      </c>
      <c r="B4" s="9" t="n">
        <v>5000000</v>
      </c>
      <c r="C4" s="9" t="n">
        <f aca="false">'Revenue Engine'!F6</f>
        <v>78000</v>
      </c>
      <c r="D4" s="9" t="n">
        <f aca="false">'Cost Structure'!I4</f>
        <v>807800</v>
      </c>
      <c r="E4" s="9" t="n">
        <f aca="false">C4-D4</f>
        <v>-729800</v>
      </c>
      <c r="F4" s="9" t="n">
        <f aca="false">B4+E4</f>
        <v>4270200</v>
      </c>
      <c r="G4" s="12" t="n">
        <f aca="false">IF(E4&lt;0,F4/ABS(E4),"Profitable")</f>
        <v>5.85119210742669</v>
      </c>
    </row>
    <row r="5" customFormat="false" ht="15" hidden="false" customHeight="true" outlineLevel="0" collapsed="false">
      <c r="A5" s="9" t="n">
        <v>2</v>
      </c>
      <c r="B5" s="9" t="n">
        <f aca="false">F4</f>
        <v>4270200</v>
      </c>
      <c r="C5" s="9" t="n">
        <f aca="false">'Revenue Engine'!F7</f>
        <v>81000</v>
      </c>
      <c r="D5" s="9" t="n">
        <f aca="false">'Cost Structure'!I5</f>
        <v>808100</v>
      </c>
      <c r="E5" s="9" t="n">
        <f aca="false">C5-D5</f>
        <v>-727100</v>
      </c>
      <c r="F5" s="9" t="n">
        <f aca="false">B5+E5</f>
        <v>3543100</v>
      </c>
      <c r="G5" s="12" t="n">
        <f aca="false">IF(E5&lt;0,F5/ABS(E5),"Profitable")</f>
        <v>4.87291981845688</v>
      </c>
    </row>
    <row r="6" customFormat="false" ht="15" hidden="false" customHeight="true" outlineLevel="0" collapsed="false">
      <c r="A6" s="9" t="n">
        <v>3</v>
      </c>
      <c r="B6" s="9" t="n">
        <f aca="false">F5</f>
        <v>3543100</v>
      </c>
      <c r="C6" s="9" t="n">
        <f aca="false">'Revenue Engine'!F8</f>
        <v>84000</v>
      </c>
      <c r="D6" s="9" t="n">
        <f aca="false">'Cost Structure'!I6</f>
        <v>808400</v>
      </c>
      <c r="E6" s="9" t="n">
        <f aca="false">C6-D6</f>
        <v>-724400</v>
      </c>
      <c r="F6" s="9" t="n">
        <f aca="false">B6+E6</f>
        <v>2818700</v>
      </c>
      <c r="G6" s="12" t="n">
        <f aca="false">IF(E6&lt;0,F6/ABS(E6),"Profitable")</f>
        <v>3.8910822749862</v>
      </c>
    </row>
    <row r="7" customFormat="false" ht="15" hidden="false" customHeight="true" outlineLevel="0" collapsed="false">
      <c r="A7" s="9" t="n">
        <v>4</v>
      </c>
      <c r="B7" s="9" t="n">
        <f aca="false">F6</f>
        <v>2818700</v>
      </c>
      <c r="C7" s="9" t="n">
        <f aca="false">'Revenue Engine'!F9</f>
        <v>88500</v>
      </c>
      <c r="D7" s="9" t="n">
        <f aca="false">'Cost Structure'!I7</f>
        <v>811850</v>
      </c>
      <c r="E7" s="9" t="n">
        <f aca="false">C7-D7</f>
        <v>-723350</v>
      </c>
      <c r="F7" s="9" t="n">
        <f aca="false">B7+E7</f>
        <v>2095350</v>
      </c>
      <c r="G7" s="12" t="n">
        <f aca="false">IF(E7&lt;0,F7/ABS(E7),"Profitable")</f>
        <v>2.89673049008087</v>
      </c>
    </row>
    <row r="8" customFormat="false" ht="15" hidden="false" customHeight="true" outlineLevel="0" collapsed="false">
      <c r="A8" s="9" t="n">
        <v>5</v>
      </c>
      <c r="B8" s="9" t="n">
        <f aca="false">F7</f>
        <v>2095350</v>
      </c>
      <c r="C8" s="9" t="n">
        <f aca="false">'Revenue Engine'!F10</f>
        <v>93000</v>
      </c>
      <c r="D8" s="9" t="n">
        <f aca="false">'Cost Structure'!I8</f>
        <v>812300</v>
      </c>
      <c r="E8" s="9" t="n">
        <f aca="false">C8-D8</f>
        <v>-719300</v>
      </c>
      <c r="F8" s="9" t="n">
        <f aca="false">B8+E8</f>
        <v>1376050</v>
      </c>
      <c r="G8" s="12" t="n">
        <f aca="false">IF(E8&lt;0,F8/ABS(E8),"Profitable")</f>
        <v>1.91304045599889</v>
      </c>
    </row>
    <row r="9" customFormat="false" ht="15" hidden="false" customHeight="true" outlineLevel="0" collapsed="false">
      <c r="A9" s="9" t="n">
        <v>6</v>
      </c>
      <c r="B9" s="9" t="n">
        <f aca="false">F8</f>
        <v>1376050</v>
      </c>
      <c r="C9" s="9" t="n">
        <f aca="false">'Revenue Engine'!F11</f>
        <v>97500</v>
      </c>
      <c r="D9" s="9" t="n">
        <f aca="false">'Cost Structure'!I9</f>
        <v>812750</v>
      </c>
      <c r="E9" s="9" t="n">
        <f aca="false">C9-D9</f>
        <v>-715250</v>
      </c>
      <c r="F9" s="9" t="n">
        <f aca="false">B9+E9</f>
        <v>660800</v>
      </c>
      <c r="G9" s="12" t="n">
        <f aca="false">IF(E9&lt;0,F9/ABS(E9),"Profitable")</f>
        <v>0.923872771758127</v>
      </c>
    </row>
    <row r="10" customFormat="false" ht="15" hidden="false" customHeight="true" outlineLevel="0" collapsed="false">
      <c r="A10" s="9" t="n">
        <v>7</v>
      </c>
      <c r="B10" s="9" t="n">
        <f aca="false">F9</f>
        <v>660800</v>
      </c>
      <c r="C10" s="9" t="n">
        <f aca="false">'Revenue Engine'!F12</f>
        <v>103500</v>
      </c>
      <c r="D10" s="9" t="n">
        <f aca="false">'Cost Structure'!I10</f>
        <v>816350</v>
      </c>
      <c r="E10" s="9" t="n">
        <f aca="false">C10-D10</f>
        <v>-712850</v>
      </c>
      <c r="F10" s="9" t="n">
        <f aca="false">B10+E10</f>
        <v>-52050</v>
      </c>
      <c r="G10" s="12" t="n">
        <f aca="false">IF(E10&lt;0,F10/ABS(E10),"Profitable")</f>
        <v>-0.073016763695027</v>
      </c>
    </row>
    <row r="11" customFormat="false" ht="15" hidden="false" customHeight="true" outlineLevel="0" collapsed="false">
      <c r="A11" s="9" t="n">
        <v>8</v>
      </c>
      <c r="B11" s="9" t="n">
        <f aca="false">F10</f>
        <v>-52050</v>
      </c>
      <c r="C11" s="9" t="n">
        <f aca="false">'Revenue Engine'!F13</f>
        <v>109500</v>
      </c>
      <c r="D11" s="9" t="n">
        <f aca="false">'Cost Structure'!I11</f>
        <v>816950</v>
      </c>
      <c r="E11" s="9" t="n">
        <f aca="false">C11-D11</f>
        <v>-707450</v>
      </c>
      <c r="F11" s="9" t="n">
        <f aca="false">B11+E11</f>
        <v>-759500</v>
      </c>
      <c r="G11" s="12" t="n">
        <f aca="false">IF(E11&lt;0,F11/ABS(E11),"Profitable")</f>
        <v>-1.07357410417697</v>
      </c>
    </row>
    <row r="12" customFormat="false" ht="15" hidden="false" customHeight="true" outlineLevel="0" collapsed="false">
      <c r="A12" s="9" t="n">
        <v>9</v>
      </c>
      <c r="B12" s="9" t="n">
        <f aca="false">F11</f>
        <v>-759500</v>
      </c>
      <c r="C12" s="9" t="n">
        <f aca="false">'Revenue Engine'!F14</f>
        <v>114000</v>
      </c>
      <c r="D12" s="9" t="n">
        <f aca="false">'Cost Structure'!I12</f>
        <v>817400</v>
      </c>
      <c r="E12" s="9" t="n">
        <f aca="false">C12-D12</f>
        <v>-703400</v>
      </c>
      <c r="F12" s="9" t="n">
        <f aca="false">B12+E12</f>
        <v>-1462900</v>
      </c>
      <c r="G12" s="12" t="n">
        <f aca="false">IF(E12&lt;0,F12/ABS(E12),"Profitable")</f>
        <v>-2.07975547341484</v>
      </c>
    </row>
    <row r="13" customFormat="false" ht="15" hidden="false" customHeight="true" outlineLevel="0" collapsed="false">
      <c r="A13" s="9" t="n">
        <v>10</v>
      </c>
      <c r="B13" s="9" t="n">
        <f aca="false">F12</f>
        <v>-1462900</v>
      </c>
      <c r="C13" s="9" t="n">
        <f aca="false">'Revenue Engine'!F15</f>
        <v>120000</v>
      </c>
      <c r="D13" s="9" t="n">
        <f aca="false">'Cost Structure'!I13</f>
        <v>821000</v>
      </c>
      <c r="E13" s="9" t="n">
        <f aca="false">C13-D13</f>
        <v>-701000</v>
      </c>
      <c r="F13" s="9" t="n">
        <f aca="false">B13+E13</f>
        <v>-2163900</v>
      </c>
      <c r="G13" s="12" t="n">
        <f aca="false">IF(E13&lt;0,F13/ABS(E13),"Profitable")</f>
        <v>-3.08687589158345</v>
      </c>
    </row>
    <row r="14" customFormat="false" ht="15" hidden="false" customHeight="true" outlineLevel="0" collapsed="false">
      <c r="A14" s="9" t="n">
        <v>11</v>
      </c>
      <c r="B14" s="9" t="n">
        <f aca="false">F13</f>
        <v>-2163900</v>
      </c>
      <c r="C14" s="9" t="n">
        <f aca="false">'Revenue Engine'!F16</f>
        <v>126000</v>
      </c>
      <c r="D14" s="9" t="n">
        <f aca="false">'Cost Structure'!I14</f>
        <v>821600</v>
      </c>
      <c r="E14" s="9" t="n">
        <f aca="false">C14-D14</f>
        <v>-695600</v>
      </c>
      <c r="F14" s="9" t="n">
        <f aca="false">B14+E14</f>
        <v>-2859500</v>
      </c>
      <c r="G14" s="12" t="n">
        <f aca="false">IF(E14&lt;0,F14/ABS(E14),"Profitable")</f>
        <v>-4.11083956296722</v>
      </c>
    </row>
    <row r="15" customFormat="false" ht="15" hidden="false" customHeight="true" outlineLevel="0" collapsed="false">
      <c r="A15" s="9" t="n">
        <v>12</v>
      </c>
      <c r="B15" s="9" t="n">
        <f aca="false">F14</f>
        <v>-2859500</v>
      </c>
      <c r="C15" s="9" t="n">
        <f aca="false">'Revenue Engine'!F17</f>
        <v>132000</v>
      </c>
      <c r="D15" s="9" t="n">
        <f aca="false">'Cost Structure'!I15</f>
        <v>822200</v>
      </c>
      <c r="E15" s="9" t="n">
        <f aca="false">C15-D15</f>
        <v>-690200</v>
      </c>
      <c r="F15" s="9" t="n">
        <f aca="false">B15+E15</f>
        <v>-3549700</v>
      </c>
      <c r="G15" s="12" t="n">
        <f aca="false">IF(E15&lt;0,F15/ABS(E15),"Profitable")</f>
        <v>-5.14300202839757</v>
      </c>
    </row>
    <row r="16" customFormat="false" ht="15" hidden="false" customHeight="true" outlineLevel="0" collapsed="false">
      <c r="A16" s="9" t="n">
        <v>13</v>
      </c>
      <c r="B16" s="9" t="n">
        <f aca="false">F15</f>
        <v>-3549700</v>
      </c>
      <c r="C16" s="9" t="n">
        <f aca="false">'Revenue Engine'!F18</f>
        <v>139500</v>
      </c>
      <c r="D16" s="9" t="n">
        <f aca="false">'Cost Structure'!I16</f>
        <v>1280950</v>
      </c>
      <c r="E16" s="9" t="n">
        <f aca="false">C16-D16</f>
        <v>-1141450</v>
      </c>
      <c r="F16" s="9" t="n">
        <f aca="false">B16+E16</f>
        <v>-4691150</v>
      </c>
      <c r="G16" s="12" t="n">
        <f aca="false">IF(E16&lt;0,F16/ABS(E16),"Profitable")</f>
        <v>-4.10981646151824</v>
      </c>
    </row>
    <row r="17" customFormat="false" ht="15" hidden="false" customHeight="true" outlineLevel="0" collapsed="false">
      <c r="A17" s="9" t="n">
        <v>14</v>
      </c>
      <c r="B17" s="9" t="n">
        <f aca="false">F16</f>
        <v>-4691150</v>
      </c>
      <c r="C17" s="9" t="n">
        <f aca="false">'Revenue Engine'!F19</f>
        <v>145500</v>
      </c>
      <c r="D17" s="9" t="n">
        <f aca="false">'Cost Structure'!I17</f>
        <v>1281550</v>
      </c>
      <c r="E17" s="9" t="n">
        <f aca="false">C17-D17</f>
        <v>-1136050</v>
      </c>
      <c r="F17" s="9" t="n">
        <f aca="false">B17+E17</f>
        <v>-5827200</v>
      </c>
      <c r="G17" s="12" t="n">
        <f aca="false">IF(E17&lt;0,F17/ABS(E17),"Profitable")</f>
        <v>-5.1293517010695</v>
      </c>
    </row>
    <row r="18" customFormat="false" ht="15" hidden="false" customHeight="true" outlineLevel="0" collapsed="false">
      <c r="A18" s="9" t="n">
        <v>15</v>
      </c>
      <c r="B18" s="9" t="n">
        <f aca="false">F17</f>
        <v>-5827200</v>
      </c>
      <c r="C18" s="9" t="n">
        <f aca="false">'Revenue Engine'!F20</f>
        <v>153000</v>
      </c>
      <c r="D18" s="9" t="n">
        <f aca="false">'Cost Structure'!I18</f>
        <v>1285300</v>
      </c>
      <c r="E18" s="9" t="n">
        <f aca="false">C18-D18</f>
        <v>-1132300</v>
      </c>
      <c r="F18" s="9" t="n">
        <f aca="false">B18+E18</f>
        <v>-6959500</v>
      </c>
      <c r="G18" s="12" t="n">
        <f aca="false">IF(E18&lt;0,F18/ABS(E18),"Profitable")</f>
        <v>-6.14633930937031</v>
      </c>
    </row>
    <row r="19" customFormat="false" ht="15" hidden="false" customHeight="true" outlineLevel="0" collapsed="false">
      <c r="A19" s="9" t="n">
        <v>16</v>
      </c>
      <c r="B19" s="9" t="n">
        <f aca="false">F18</f>
        <v>-6959500</v>
      </c>
      <c r="C19" s="9" t="n">
        <f aca="false">'Revenue Engine'!F21</f>
        <v>160500</v>
      </c>
      <c r="D19" s="9" t="n">
        <f aca="false">'Cost Structure'!I19</f>
        <v>1286050</v>
      </c>
      <c r="E19" s="9" t="n">
        <f aca="false">C19-D19</f>
        <v>-1125550</v>
      </c>
      <c r="F19" s="9" t="n">
        <f aca="false">B19+E19</f>
        <v>-8085050</v>
      </c>
      <c r="G19" s="12" t="n">
        <f aca="false">IF(E19&lt;0,F19/ABS(E19),"Profitable")</f>
        <v>-7.18319932477456</v>
      </c>
    </row>
    <row r="20" customFormat="false" ht="15" hidden="false" customHeight="true" outlineLevel="0" collapsed="false">
      <c r="A20" s="9" t="n">
        <v>17</v>
      </c>
      <c r="B20" s="9" t="n">
        <f aca="false">F19</f>
        <v>-8085050</v>
      </c>
      <c r="C20" s="9" t="n">
        <f aca="false">'Revenue Engine'!F22</f>
        <v>169500</v>
      </c>
      <c r="D20" s="9" t="n">
        <f aca="false">'Cost Structure'!I20</f>
        <v>1289950</v>
      </c>
      <c r="E20" s="9" t="n">
        <f aca="false">C20-D20</f>
        <v>-1120450</v>
      </c>
      <c r="F20" s="9" t="n">
        <f aca="false">B20+E20</f>
        <v>-9205500</v>
      </c>
      <c r="G20" s="12" t="n">
        <f aca="false">IF(E20&lt;0,F20/ABS(E20),"Profitable")</f>
        <v>-8.21589539916998</v>
      </c>
    </row>
    <row r="21" customFormat="false" ht="15" hidden="false" customHeight="true" outlineLevel="0" collapsed="false">
      <c r="A21" s="9" t="n">
        <v>18</v>
      </c>
      <c r="B21" s="9" t="n">
        <f aca="false">F20</f>
        <v>-9205500</v>
      </c>
      <c r="C21" s="9" t="n">
        <f aca="false">'Revenue Engine'!F23</f>
        <v>177000</v>
      </c>
      <c r="D21" s="9" t="n">
        <f aca="false">'Cost Structure'!I21</f>
        <v>1290700</v>
      </c>
      <c r="E21" s="9" t="n">
        <f aca="false">C21-D21</f>
        <v>-1113700</v>
      </c>
      <c r="F21" s="9" t="n">
        <f aca="false">B21+E21</f>
        <v>-10319200</v>
      </c>
      <c r="G21" s="12" t="n">
        <f aca="false">IF(E21&lt;0,F21/ABS(E21),"Profitable")</f>
        <v>-9.26569094010955</v>
      </c>
    </row>
    <row r="22" customFormat="false" ht="15" hidden="false" customHeight="true" outlineLevel="0" collapsed="false">
      <c r="A22" s="9" t="n">
        <v>19</v>
      </c>
      <c r="B22" s="9" t="n">
        <f aca="false">F21</f>
        <v>-10319200</v>
      </c>
      <c r="C22" s="9" t="n">
        <f aca="false">'Revenue Engine'!F24</f>
        <v>186000</v>
      </c>
      <c r="D22" s="9" t="n">
        <f aca="false">'Cost Structure'!I22</f>
        <v>1294600</v>
      </c>
      <c r="E22" s="9" t="n">
        <f aca="false">C22-D22</f>
        <v>-1108600</v>
      </c>
      <c r="F22" s="9" t="n">
        <f aca="false">B22+E22</f>
        <v>-11427800</v>
      </c>
      <c r="G22" s="12" t="n">
        <f aca="false">IF(E22&lt;0,F22/ABS(E22),"Profitable")</f>
        <v>-10.3083167959589</v>
      </c>
    </row>
    <row r="23" customFormat="false" ht="15" hidden="false" customHeight="true" outlineLevel="0" collapsed="false">
      <c r="A23" s="9" t="n">
        <v>20</v>
      </c>
      <c r="B23" s="9" t="n">
        <f aca="false">F22</f>
        <v>-11427800</v>
      </c>
      <c r="C23" s="9" t="n">
        <f aca="false">'Revenue Engine'!F25</f>
        <v>195000</v>
      </c>
      <c r="D23" s="9" t="n">
        <f aca="false">'Cost Structure'!I23</f>
        <v>1295500</v>
      </c>
      <c r="E23" s="9" t="n">
        <f aca="false">C23-D23</f>
        <v>-1100500</v>
      </c>
      <c r="F23" s="9" t="n">
        <f aca="false">B23+E23</f>
        <v>-12528300</v>
      </c>
      <c r="G23" s="12" t="n">
        <f aca="false">IF(E23&lt;0,F23/ABS(E23),"Profitable")</f>
        <v>-11.3841890049977</v>
      </c>
    </row>
    <row r="24" customFormat="false" ht="15" hidden="false" customHeight="true" outlineLevel="0" collapsed="false">
      <c r="A24" s="9" t="n">
        <v>21</v>
      </c>
      <c r="B24" s="9" t="n">
        <f aca="false">F23</f>
        <v>-12528300</v>
      </c>
      <c r="C24" s="9" t="n">
        <f aca="false">'Revenue Engine'!F26</f>
        <v>204000</v>
      </c>
      <c r="D24" s="9" t="n">
        <f aca="false">'Cost Structure'!I24</f>
        <v>1299400</v>
      </c>
      <c r="E24" s="9" t="n">
        <f aca="false">C24-D24</f>
        <v>-1095400</v>
      </c>
      <c r="F24" s="9" t="n">
        <f aca="false">B24+E24</f>
        <v>-13623700</v>
      </c>
      <c r="G24" s="12" t="n">
        <f aca="false">IF(E24&lt;0,F24/ABS(E24),"Profitable")</f>
        <v>-12.4371918933723</v>
      </c>
    </row>
    <row r="25" customFormat="false" ht="15" hidden="false" customHeight="true" outlineLevel="0" collapsed="false">
      <c r="A25" s="9" t="n">
        <v>22</v>
      </c>
      <c r="B25" s="9" t="n">
        <f aca="false">F24</f>
        <v>-13623700</v>
      </c>
      <c r="C25" s="9" t="n">
        <f aca="false">'Revenue Engine'!F27</f>
        <v>214500</v>
      </c>
      <c r="D25" s="9" t="n">
        <f aca="false">'Cost Structure'!I25</f>
        <v>1303450</v>
      </c>
      <c r="E25" s="9" t="n">
        <f aca="false">C25-D25</f>
        <v>-1088950</v>
      </c>
      <c r="F25" s="9" t="n">
        <f aca="false">B25+E25</f>
        <v>-14712650</v>
      </c>
      <c r="G25" s="12" t="n">
        <f aca="false">IF(E25&lt;0,F25/ABS(E25),"Profitable")</f>
        <v>-13.5108590844391</v>
      </c>
    </row>
    <row r="26" customFormat="false" ht="15" hidden="false" customHeight="true" outlineLevel="0" collapsed="false">
      <c r="A26" s="9" t="n">
        <v>23</v>
      </c>
      <c r="B26" s="9" t="n">
        <f aca="false">F25</f>
        <v>-14712650</v>
      </c>
      <c r="C26" s="9" t="n">
        <f aca="false">'Revenue Engine'!F28</f>
        <v>225000</v>
      </c>
      <c r="D26" s="9" t="n">
        <f aca="false">'Cost Structure'!I26</f>
        <v>1304500</v>
      </c>
      <c r="E26" s="9" t="n">
        <f aca="false">C26-D26</f>
        <v>-1079500</v>
      </c>
      <c r="F26" s="9" t="n">
        <f aca="false">B26+E26</f>
        <v>-15792150</v>
      </c>
      <c r="G26" s="12" t="n">
        <f aca="false">IF(E26&lt;0,F26/ABS(E26),"Profitable")</f>
        <v>-14.6291338582677</v>
      </c>
    </row>
    <row r="27" customFormat="false" ht="15" hidden="false" customHeight="true" outlineLevel="0" collapsed="false">
      <c r="A27" s="9" t="n">
        <v>24</v>
      </c>
      <c r="B27" s="9" t="n">
        <f aca="false">F26</f>
        <v>-15792150</v>
      </c>
      <c r="C27" s="9" t="n">
        <f aca="false">'Revenue Engine'!F29</f>
        <v>235500</v>
      </c>
      <c r="D27" s="9" t="n">
        <f aca="false">'Cost Structure'!I27</f>
        <v>1308550</v>
      </c>
      <c r="E27" s="9" t="n">
        <f aca="false">C27-D27</f>
        <v>-1073050</v>
      </c>
      <c r="F27" s="9" t="n">
        <f aca="false">B27+E27</f>
        <v>-16865200</v>
      </c>
      <c r="G27" s="12" t="n">
        <f aca="false">IF(E27&lt;0,F27/ABS(E27),"Profitable")</f>
        <v>-15.7170681701691</v>
      </c>
    </row>
    <row r="28" customFormat="false" ht="15" hidden="false" customHeight="true" outlineLevel="0" collapsed="false">
      <c r="A28" s="9" t="n">
        <v>25</v>
      </c>
      <c r="B28" s="9" t="n">
        <f aca="false">F27</f>
        <v>-16865200</v>
      </c>
      <c r="C28" s="9" t="n">
        <f aca="false">'Revenue Engine'!F30</f>
        <v>247500</v>
      </c>
      <c r="D28" s="9" t="n">
        <f aca="false">'Cost Structure'!I28</f>
        <v>1892750</v>
      </c>
      <c r="E28" s="9" t="n">
        <f aca="false">C28-D28</f>
        <v>-1645250</v>
      </c>
      <c r="F28" s="9" t="n">
        <f aca="false">B28+E28</f>
        <v>-18510450</v>
      </c>
      <c r="G28" s="12" t="n">
        <f aca="false">IF(E28&lt;0,F28/ABS(E28),"Profitable")</f>
        <v>-11.2508433368789</v>
      </c>
    </row>
    <row r="29" customFormat="false" ht="15" hidden="false" customHeight="true" outlineLevel="0" collapsed="false">
      <c r="A29" s="9" t="n">
        <v>26</v>
      </c>
      <c r="B29" s="9" t="n">
        <f aca="false">F28</f>
        <v>-18510450</v>
      </c>
      <c r="C29" s="9" t="n">
        <f aca="false">'Revenue Engine'!F31</f>
        <v>261000</v>
      </c>
      <c r="D29" s="9" t="n">
        <f aca="false">'Cost Structure'!I29</f>
        <v>1897100</v>
      </c>
      <c r="E29" s="9" t="n">
        <f aca="false">C29-D29</f>
        <v>-1636100</v>
      </c>
      <c r="F29" s="9" t="n">
        <f aca="false">B29+E29</f>
        <v>-20146550</v>
      </c>
      <c r="G29" s="12" t="n">
        <f aca="false">IF(E29&lt;0,F29/ABS(E29),"Profitable")</f>
        <v>-12.3137644398264</v>
      </c>
    </row>
    <row r="30" customFormat="false" ht="15" hidden="false" customHeight="true" outlineLevel="0" collapsed="false">
      <c r="A30" s="9" t="n">
        <v>27</v>
      </c>
      <c r="B30" s="9" t="n">
        <f aca="false">F29</f>
        <v>-20146550</v>
      </c>
      <c r="C30" s="9" t="n">
        <f aca="false">'Revenue Engine'!F32</f>
        <v>273000</v>
      </c>
      <c r="D30" s="9" t="n">
        <f aca="false">'Cost Structure'!I30</f>
        <v>1898300</v>
      </c>
      <c r="E30" s="9" t="n">
        <f aca="false">C30-D30</f>
        <v>-1625300</v>
      </c>
      <c r="F30" s="9" t="n">
        <f aca="false">B30+E30</f>
        <v>-21771850</v>
      </c>
      <c r="G30" s="12" t="n">
        <f aca="false">IF(E30&lt;0,F30/ABS(E30),"Profitable")</f>
        <v>-13.3955885067372</v>
      </c>
    </row>
    <row r="31" customFormat="false" ht="15" hidden="false" customHeight="true" outlineLevel="0" collapsed="false">
      <c r="A31" s="9" t="n">
        <v>28</v>
      </c>
      <c r="B31" s="9" t="n">
        <f aca="false">F30</f>
        <v>-21771850</v>
      </c>
      <c r="C31" s="9" t="n">
        <f aca="false">'Revenue Engine'!F33</f>
        <v>286500</v>
      </c>
      <c r="D31" s="9" t="n">
        <f aca="false">'Cost Structure'!I31</f>
        <v>1902650</v>
      </c>
      <c r="E31" s="9" t="n">
        <f aca="false">C31-D31</f>
        <v>-1616150</v>
      </c>
      <c r="F31" s="9" t="n">
        <f aca="false">B31+E31</f>
        <v>-23388000</v>
      </c>
      <c r="G31" s="12" t="n">
        <f aca="false">IF(E31&lt;0,F31/ABS(E31),"Profitable")</f>
        <v>-14.471429013396</v>
      </c>
    </row>
    <row r="32" customFormat="false" ht="15" hidden="false" customHeight="true" outlineLevel="0" collapsed="false">
      <c r="A32" s="9" t="n">
        <v>29</v>
      </c>
      <c r="B32" s="9" t="n">
        <f aca="false">F31</f>
        <v>-23388000</v>
      </c>
      <c r="C32" s="9" t="n">
        <f aca="false">'Revenue Engine'!F34</f>
        <v>300000</v>
      </c>
      <c r="D32" s="9" t="n">
        <f aca="false">'Cost Structure'!I32</f>
        <v>1907000</v>
      </c>
      <c r="E32" s="9" t="n">
        <f aca="false">C32-D32</f>
        <v>-1607000</v>
      </c>
      <c r="F32" s="9" t="n">
        <f aca="false">B32+E32</f>
        <v>-24995000</v>
      </c>
      <c r="G32" s="12" t="n">
        <f aca="false">IF(E32&lt;0,F32/ABS(E32),"Profitable")</f>
        <v>-15.5538270068451</v>
      </c>
    </row>
    <row r="33" customFormat="false" ht="15" hidden="false" customHeight="true" outlineLevel="0" collapsed="false">
      <c r="A33" s="9" t="n">
        <v>30</v>
      </c>
      <c r="B33" s="9" t="n">
        <f aca="false">F32</f>
        <v>-24995000</v>
      </c>
      <c r="C33" s="9" t="n">
        <f aca="false">'Revenue Engine'!F35</f>
        <v>315000</v>
      </c>
      <c r="D33" s="9" t="n">
        <f aca="false">'Cost Structure'!I33</f>
        <v>1911500</v>
      </c>
      <c r="E33" s="9" t="n">
        <f aca="false">C33-D33</f>
        <v>-1596500</v>
      </c>
      <c r="F33" s="9" t="n">
        <f aca="false">B33+E33</f>
        <v>-26591500</v>
      </c>
      <c r="G33" s="12" t="n">
        <f aca="false">IF(E33&lt;0,F33/ABS(E33),"Profitable")</f>
        <v>-16.6561227685562</v>
      </c>
    </row>
    <row r="34" customFormat="false" ht="15" hidden="false" customHeight="true" outlineLevel="0" collapsed="false">
      <c r="A34" s="9" t="n">
        <v>31</v>
      </c>
      <c r="B34" s="9" t="n">
        <f aca="false">F33</f>
        <v>-26591500</v>
      </c>
      <c r="C34" s="9" t="n">
        <f aca="false">'Revenue Engine'!F36</f>
        <v>330000</v>
      </c>
      <c r="D34" s="9" t="n">
        <f aca="false">'Cost Structure'!I34</f>
        <v>1916000</v>
      </c>
      <c r="E34" s="9" t="n">
        <f aca="false">C34-D34</f>
        <v>-1586000</v>
      </c>
      <c r="F34" s="9" t="n">
        <f aca="false">B34+E34</f>
        <v>-28177500</v>
      </c>
      <c r="G34" s="12" t="n">
        <f aca="false">IF(E34&lt;0,F34/ABS(E34),"Profitable")</f>
        <v>-17.766393442623</v>
      </c>
    </row>
    <row r="35" customFormat="false" ht="15" hidden="false" customHeight="true" outlineLevel="0" collapsed="false">
      <c r="A35" s="9" t="n">
        <v>32</v>
      </c>
      <c r="B35" s="9" t="n">
        <f aca="false">F34</f>
        <v>-28177500</v>
      </c>
      <c r="C35" s="9" t="n">
        <f aca="false">'Revenue Engine'!F37</f>
        <v>346500</v>
      </c>
      <c r="D35" s="9" t="n">
        <f aca="false">'Cost Structure'!I35</f>
        <v>1920650</v>
      </c>
      <c r="E35" s="9" t="n">
        <f aca="false">C35-D35</f>
        <v>-1574150</v>
      </c>
      <c r="F35" s="9" t="n">
        <f aca="false">B35+E35</f>
        <v>-29751650</v>
      </c>
      <c r="G35" s="12" t="n">
        <f aca="false">IF(E35&lt;0,F35/ABS(E35),"Profitable")</f>
        <v>-18.9001365816472</v>
      </c>
    </row>
    <row r="36" customFormat="false" ht="15" hidden="false" customHeight="true" outlineLevel="0" collapsed="false">
      <c r="A36" s="9" t="n">
        <v>33</v>
      </c>
      <c r="B36" s="9" t="n">
        <f aca="false">F35</f>
        <v>-29751650</v>
      </c>
      <c r="C36" s="9" t="n">
        <f aca="false">'Revenue Engine'!F38</f>
        <v>363000</v>
      </c>
      <c r="D36" s="9" t="n">
        <f aca="false">'Cost Structure'!I36</f>
        <v>1925300</v>
      </c>
      <c r="E36" s="9" t="n">
        <f aca="false">C36-D36</f>
        <v>-1562300</v>
      </c>
      <c r="F36" s="9" t="n">
        <f aca="false">B36+E36</f>
        <v>-31313950</v>
      </c>
      <c r="G36" s="12" t="n">
        <f aca="false">IF(E36&lt;0,F36/ABS(E36),"Profitable")</f>
        <v>-20.0434935671766</v>
      </c>
    </row>
    <row r="37" customFormat="false" ht="15" hidden="false" customHeight="true" outlineLevel="0" collapsed="false">
      <c r="A37" s="9" t="n">
        <v>34</v>
      </c>
      <c r="B37" s="9" t="n">
        <f aca="false">F36</f>
        <v>-31313950</v>
      </c>
      <c r="C37" s="9" t="n">
        <f aca="false">'Revenue Engine'!F39</f>
        <v>381000</v>
      </c>
      <c r="D37" s="9" t="n">
        <f aca="false">'Cost Structure'!I37</f>
        <v>1930100</v>
      </c>
      <c r="E37" s="9" t="n">
        <f aca="false">C37-D37</f>
        <v>-1549100</v>
      </c>
      <c r="F37" s="9" t="n">
        <f aca="false">B37+E37</f>
        <v>-32863050</v>
      </c>
      <c r="G37" s="12" t="n">
        <f aca="false">IF(E37&lt;0,F37/ABS(E37),"Profitable")</f>
        <v>-21.2142857142857</v>
      </c>
    </row>
    <row r="38" customFormat="false" ht="15" hidden="false" customHeight="true" outlineLevel="0" collapsed="false">
      <c r="A38" s="9" t="n">
        <v>35</v>
      </c>
      <c r="B38" s="9" t="n">
        <f aca="false">F37</f>
        <v>-32863050</v>
      </c>
      <c r="C38" s="9" t="n">
        <f aca="false">'Revenue Engine'!F40</f>
        <v>399000</v>
      </c>
      <c r="D38" s="9" t="n">
        <f aca="false">'Cost Structure'!I38</f>
        <v>1934900</v>
      </c>
      <c r="E38" s="9" t="n">
        <f aca="false">C38-D38</f>
        <v>-1535900</v>
      </c>
      <c r="F38" s="9" t="n">
        <f aca="false">B38+E38</f>
        <v>-34398950</v>
      </c>
      <c r="G38" s="12" t="n">
        <f aca="false">IF(E38&lt;0,F38/ABS(E38),"Profitable")</f>
        <v>-22.3966078520737</v>
      </c>
    </row>
    <row r="39" customFormat="false" ht="15" hidden="false" customHeight="true" outlineLevel="0" collapsed="false">
      <c r="A39" s="9" t="n">
        <v>36</v>
      </c>
      <c r="B39" s="9" t="n">
        <f aca="false">F38</f>
        <v>-34398950</v>
      </c>
      <c r="C39" s="9" t="n">
        <f aca="false">'Revenue Engine'!F41</f>
        <v>420000</v>
      </c>
      <c r="D39" s="9" t="n">
        <f aca="false">'Cost Structure'!I39</f>
        <v>1943000</v>
      </c>
      <c r="E39" s="9" t="n">
        <f aca="false">C39-D39</f>
        <v>-1523000</v>
      </c>
      <c r="F39" s="9" t="n">
        <f aca="false">B39+E39</f>
        <v>-35921950</v>
      </c>
      <c r="G39" s="12" t="n">
        <f aca="false">IF(E39&lt;0,F39/ABS(E39),"Profitable")</f>
        <v>-23.5863099146422</v>
      </c>
    </row>
  </sheetData>
  <mergeCells count="1">
    <mergeCell ref="A1:H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2026-03-07T08:59:11Z</dcterms:created>
  <dc:creator>openpyxl</dc:creator>
  <dc:description/>
  <dc:language>en-US</dc:language>
  <cp:lastModifiedBy/>
  <dcterms:modified xsi:type="dcterms:W3CDTF">2026-03-07T09:05:25Z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