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x Calculator FY25-26" sheetId="1" state="visible" r:id="rId3"/>
    <sheet name="Waterfall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<sst xmlns="http://schemas.openxmlformats.org/spreadsheetml/2006/main" count="62" uniqueCount="56">
  <si>
    <t xml:space="preserve">Indian Income Tax Calculator — FY 2025-26</t>
  </si>
  <si>
    <t xml:space="preserve">INPUT YOUR DETAILS</t>
  </si>
  <si>
    <t xml:space="preserve">OLD REGIME</t>
  </si>
  <si>
    <t xml:space="preserve">NEW REGIME</t>
  </si>
  <si>
    <t xml:space="preserve">Gross Annual Salary (₹)</t>
  </si>
  <si>
    <t xml:space="preserve">Gross Salary</t>
  </si>
  <si>
    <t xml:space="preserve">HRA Received (₹/year)</t>
  </si>
  <si>
    <t xml:space="preserve">(-) Standard Deduction</t>
  </si>
  <si>
    <t xml:space="preserve">Rent Paid (₹/month)</t>
  </si>
  <si>
    <t xml:space="preserve">(-) HRA Exemption</t>
  </si>
  <si>
    <t xml:space="preserve">(-) NPS 80CCD</t>
  </si>
  <si>
    <t xml:space="preserve">Metro City? (1=Yes,0=No)</t>
  </si>
  <si>
    <t xml:space="preserve">(-) LTA</t>
  </si>
  <si>
    <t xml:space="preserve">Taxable Income</t>
  </si>
  <si>
    <t xml:space="preserve">LTA Claimed (₹)</t>
  </si>
  <si>
    <t xml:space="preserve">(-) Section 80C</t>
  </si>
  <si>
    <t xml:space="preserve">(-) 80D Self</t>
  </si>
  <si>
    <t xml:space="preserve">Section 80C Deductions</t>
  </si>
  <si>
    <t xml:space="preserve">(-) 80D Parents</t>
  </si>
  <si>
    <t xml:space="preserve">New Regime Slab Tax</t>
  </si>
  <si>
    <t xml:space="preserve">PPF (max ₹1,50,000)</t>
  </si>
  <si>
    <t xml:space="preserve">(-) Sec 24</t>
  </si>
  <si>
    <t xml:space="preserve">0-4L @ 0%</t>
  </si>
  <si>
    <t xml:space="preserve">ELSS</t>
  </si>
  <si>
    <t xml:space="preserve">(-) NPS</t>
  </si>
  <si>
    <t xml:space="preserve">4-8L @ 5%</t>
  </si>
  <si>
    <t xml:space="preserve">LIC Premium</t>
  </si>
  <si>
    <t xml:space="preserve">8-12L @ 10%</t>
  </si>
  <si>
    <t xml:space="preserve">Tuition Fees</t>
  </si>
  <si>
    <t xml:space="preserve">12-16L @ 15%</t>
  </si>
  <si>
    <t xml:space="preserve">Total 80C (capped ₹1,50,000)</t>
  </si>
  <si>
    <t xml:space="preserve">Old Regime Slab Tax</t>
  </si>
  <si>
    <t xml:space="preserve">16-20L @ 20%</t>
  </si>
  <si>
    <t xml:space="preserve">80D Health Insurance (₹)</t>
  </si>
  <si>
    <t xml:space="preserve">0-2.5L @ 0%</t>
  </si>
  <si>
    <t xml:space="preserve">20-24L @ 25%</t>
  </si>
  <si>
    <t xml:space="preserve">80D Parents (₹)</t>
  </si>
  <si>
    <t xml:space="preserve">2.5-5L @ 5%</t>
  </si>
  <si>
    <t xml:space="preserve">24L+ @ 30%</t>
  </si>
  <si>
    <t xml:space="preserve">Sec 24 Home Loan Int (₹)</t>
  </si>
  <si>
    <t xml:space="preserve">5-10L @ 20%</t>
  </si>
  <si>
    <t xml:space="preserve">Tax before Cess</t>
  </si>
  <si>
    <t xml:space="preserve">80CCD NPS (max ₹50,000)</t>
  </si>
  <si>
    <t xml:space="preserve">10L+ @ 30%</t>
  </si>
  <si>
    <t xml:space="preserve">Cess 4%</t>
  </si>
  <si>
    <t xml:space="preserve">TOTAL TAX NEW</t>
  </si>
  <si>
    <t xml:space="preserve">Monthly TDS</t>
  </si>
  <si>
    <t xml:space="preserve">TOTAL TAX OLD</t>
  </si>
  <si>
    <t xml:space="preserve">Stage</t>
  </si>
  <si>
    <t xml:space="preserve">Amount</t>
  </si>
  <si>
    <t xml:space="preserve">Gross</t>
  </si>
  <si>
    <t xml:space="preserve">After Std Ded</t>
  </si>
  <si>
    <t xml:space="preserve">After HRA</t>
  </si>
  <si>
    <t xml:space="preserve">After 80C</t>
  </si>
  <si>
    <t xml:space="preserve">After All Ded</t>
  </si>
  <si>
    <t xml:space="preserve">After Tax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</si>
</sst>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b val="true"/>
      <sz val="12"/>
      <color rgb="FF1A7A7A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0"/>
      <color rgb="FF333333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333333"/>
      <name val="Arial"/>
      <family val="0"/>
      <charset val="1"/>
    </font>
    <font>
      <b val="true"/>
      <sz val="11"/>
      <color rgb="FF1A7A7A"/>
      <name val="Arial"/>
      <family val="0"/>
      <charset val="1"/>
    </font>
    <font>
      <b val="true"/>
      <sz val="11"/>
      <color rgb="FF3366AA"/>
      <name val="Arial"/>
      <family val="0"/>
      <charset val="1"/>
    </font>
    <font>
      <b val="true"/>
      <sz val="11"/>
      <color rgb="FFCC8833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A7A7A"/>
        <bgColor rgb="FF2D6A4F"/>
      </patternFill>
    </fill>
    <fill>
      <patternFill patternType="solid">
        <fgColor rgb="FFCC8833"/>
        <bgColor rgb="FFFF8080"/>
      </patternFill>
    </fill>
    <fill>
      <patternFill patternType="solid">
        <fgColor rgb="FF3366AA"/>
        <bgColor rgb="FF1A7A7A"/>
      </patternFill>
    </fill>
    <fill>
      <patternFill patternType="solid">
        <fgColor rgb="FFFFF5E6"/>
        <bgColor rgb="FFF9F9F9"/>
      </patternFill>
    </fill>
    <fill>
      <patternFill patternType="solid">
        <fgColor rgb="FFE8F0FE"/>
        <bgColor rgb="FFF9F9F9"/>
      </patternFill>
    </fill>
    <fill>
      <patternFill patternType="solid">
        <fgColor rgb="FF2D6A4F"/>
        <bgColor rgb="FF1A7A7A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A7A7A"/>
      <rgbColor rgb="FFCCCCCC"/>
      <rgbColor rgb="FF878787"/>
      <rgbColor rgb="FF9999FF"/>
      <rgbColor rgb="FF993366"/>
      <rgbColor rgb="FFFFF5E6"/>
      <rgbColor rgb="FFE8F0FE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2D6A4F"/>
      <rgbColor rgb="FF0000FF"/>
      <rgbColor rgb="FF00CCFF"/>
      <rgbColor rgb="FFF9F9F9"/>
      <rgbColor rgb="FFCCFFCC"/>
      <rgbColor rgb="FFFFFF99"/>
      <rgbColor rgb="FF99CCFF"/>
      <rgbColor rgb="FFFF99CC"/>
      <rgbColor rgb="FFCC99FF"/>
      <rgbColor rgb="FFFFCC99"/>
      <rgbColor rgb="FF3366AA"/>
      <rgbColor rgb="FF33CCCC"/>
      <rgbColor rgb="FF99CC00"/>
      <rgbColor rgb="FFFFCC00"/>
      <rgbColor rgb="FFCC8833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Salary to Take-Home Waterfall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Waterfall!B1</c:f>
              <c:strCache>
                <c:ptCount val="1"/>
                <c:pt idx="0">
                  <c:v>Amount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Waterfall!$A$2:$A$7</c:f>
              <c:strCache>
                <c:ptCount val="6"/>
                <c:pt idx="0">
                  <c:v>Gross</c:v>
                </c:pt>
                <c:pt idx="1">
                  <c:v>After Std Ded</c:v>
                </c:pt>
                <c:pt idx="2">
                  <c:v>After HRA</c:v>
                </c:pt>
                <c:pt idx="3">
                  <c:v>After 80C</c:v>
                </c:pt>
                <c:pt idx="4">
                  <c:v>After All Ded</c:v>
                </c:pt>
                <c:pt idx="5">
                  <c:v>After Tax</c:v>
                </c:pt>
              </c:strCache>
            </c:strRef>
          </c:cat>
          <c:val>
            <c:numRef>
              <c:f>Waterfall!$B$2:$B$7</c:f>
              <c:numCache>
                <c:formatCode>#,##0</c:formatCode>
                <c:ptCount val="6"/>
                <c:pt idx="0">
                  <c:v>1500000</c:v>
                </c:pt>
                <c:pt idx="1">
                  <c:v>1450000</c:v>
                </c:pt>
                <c:pt idx="2">
                  <c:v>1360000</c:v>
                </c:pt>
                <c:pt idx="3">
                  <c:v>1185000</c:v>
                </c:pt>
                <c:pt idx="4">
                  <c:v>1085000</c:v>
                </c:pt>
                <c:pt idx="5">
                  <c:v>941480</c:v>
                </c:pt>
              </c:numCache>
            </c:numRef>
          </c:val>
        </c:ser>
        <c:gapWidth val="150"/>
        <c:overlap val="0"/>
        <c:axId val="72074100"/>
        <c:axId val="41529094"/>
      </c:barChart>
      <c:catAx>
        <c:axId val="720741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1529094"/>
        <c:crosses val="autoZero"/>
        <c:auto val="1"/>
        <c:lblAlgn val="ctr"/>
        <c:lblOffset val="100"/>
        <c:noMultiLvlLbl val="0"/>
      </c:catAx>
      <c:valAx>
        <c:axId val="4152909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2074100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27</xdr:row>
      <xdr:rowOff>0</xdr:rowOff>
    </xdr:from>
    <xdr:to>
      <xdr:col>5</xdr:col>
      <xdr:colOff>916920</xdr:colOff>
      <xdr:row>53</xdr:row>
      <xdr:rowOff>86760</xdr:rowOff>
    </xdr:to>
    <xdr:graphicFrame>
      <xdr:nvGraphicFramePr>
        <xdr:cNvPr id="0" name="Chart 1"/>
        <xdr:cNvGraphicFramePr/>
      </xdr:nvGraphicFramePr>
      <xdr:xfrm>
        <a:off x="0" y="5524560"/>
        <a:ext cx="7919640" cy="50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3" min="3" style="0" width="18"/>
    <col collapsed="false" customWidth="true" hidden="false" outlineLevel="0" max="5" min="5" style="0" width="32"/>
    <col collapsed="false" customWidth="true" hidden="false" outlineLevel="0" max="6" min="6" style="0" width="18"/>
    <col collapsed="false" customWidth="true" hidden="false" outlineLevel="0" max="8" min="8" style="0" width="32"/>
    <col collapsed="false" customWidth="true" hidden="false" outlineLevel="0" max="9" min="9" style="0" width="18"/>
  </cols>
  <sheetData>
    <row r="1" customFormat="false" ht="4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3" customFormat="false" ht="15" hidden="false" customHeight="false" outlineLevel="0" collapsed="false">
      <c r="A3" s="2" t="s">
        <v>1</v>
      </c>
      <c r="E3" s="3" t="s">
        <v>2</v>
      </c>
      <c r="H3" s="4" t="s">
        <v>3</v>
      </c>
    </row>
    <row r="4" customFormat="false" ht="15" hidden="false" customHeight="false" outlineLevel="0" collapsed="false">
      <c r="A4" s="5" t="s">
        <v>4</v>
      </c>
      <c r="C4" s="6" t="n">
        <v>1500000</v>
      </c>
      <c r="E4" s="7" t="s">
        <v>5</v>
      </c>
      <c r="F4" s="8" t="n">
        <f aca="false">C4</f>
        <v>1500000</v>
      </c>
      <c r="H4" s="9" t="s">
        <v>5</v>
      </c>
      <c r="I4" s="10" t="n">
        <f aca="false">C4</f>
        <v>1500000</v>
      </c>
    </row>
    <row r="5" customFormat="false" ht="15" hidden="false" customHeight="false" outlineLevel="0" collapsed="false">
      <c r="A5" s="5" t="s">
        <v>6</v>
      </c>
      <c r="C5" s="6" t="n">
        <v>300000</v>
      </c>
      <c r="E5" s="11" t="s">
        <v>7</v>
      </c>
      <c r="F5" s="12" t="n">
        <v>50000</v>
      </c>
      <c r="H5" s="13" t="s">
        <v>7</v>
      </c>
      <c r="I5" s="14" t="n">
        <v>75000</v>
      </c>
    </row>
    <row r="6" customFormat="false" ht="15" hidden="false" customHeight="false" outlineLevel="0" collapsed="false">
      <c r="A6" s="5" t="s">
        <v>8</v>
      </c>
      <c r="C6" s="6" t="n">
        <v>20000</v>
      </c>
      <c r="E6" s="11" t="s">
        <v>9</v>
      </c>
      <c r="F6" s="12" t="n">
        <f aca="false">MIN(C5,C6*12-0.1*C4,IF(C7=1,0.5*0.4*C4,0.4*0.4*C4))</f>
        <v>90000</v>
      </c>
      <c r="H6" s="13" t="s">
        <v>10</v>
      </c>
      <c r="I6" s="14" t="n">
        <f aca="false">MIN(C19,50000)</f>
        <v>50000</v>
      </c>
    </row>
    <row r="7" customFormat="false" ht="15" hidden="false" customHeight="false" outlineLevel="0" collapsed="false">
      <c r="A7" s="5" t="s">
        <v>11</v>
      </c>
      <c r="C7" s="6" t="n">
        <v>1</v>
      </c>
      <c r="E7" s="11" t="s">
        <v>12</v>
      </c>
      <c r="F7" s="12" t="n">
        <f aca="false">C8</f>
        <v>25000</v>
      </c>
      <c r="H7" s="9" t="s">
        <v>13</v>
      </c>
      <c r="I7" s="10" t="n">
        <f aca="false">MAX(I4-I5-I6,0)</f>
        <v>1375000</v>
      </c>
    </row>
    <row r="8" customFormat="false" ht="15" hidden="false" customHeight="false" outlineLevel="0" collapsed="false">
      <c r="A8" s="5" t="s">
        <v>14</v>
      </c>
      <c r="C8" s="6" t="n">
        <v>25000</v>
      </c>
      <c r="E8" s="11" t="s">
        <v>15</v>
      </c>
      <c r="F8" s="12" t="n">
        <f aca="false">C15</f>
        <v>150000</v>
      </c>
    </row>
    <row r="9" customFormat="false" ht="15" hidden="false" customHeight="false" outlineLevel="0" collapsed="false">
      <c r="E9" s="11" t="s">
        <v>16</v>
      </c>
      <c r="F9" s="12" t="n">
        <f aca="false">C16</f>
        <v>25000</v>
      </c>
    </row>
    <row r="10" customFormat="false" ht="15" hidden="false" customHeight="false" outlineLevel="0" collapsed="false">
      <c r="A10" s="15" t="s">
        <v>17</v>
      </c>
      <c r="E10" s="11" t="s">
        <v>18</v>
      </c>
      <c r="F10" s="12" t="n">
        <f aca="false">C17</f>
        <v>25000</v>
      </c>
      <c r="H10" s="16" t="s">
        <v>19</v>
      </c>
    </row>
    <row r="11" customFormat="false" ht="15" hidden="false" customHeight="false" outlineLevel="0" collapsed="false">
      <c r="A11" s="17" t="s">
        <v>20</v>
      </c>
      <c r="C11" s="6" t="n">
        <v>50000</v>
      </c>
      <c r="E11" s="11" t="s">
        <v>21</v>
      </c>
      <c r="F11" s="12" t="n">
        <f aca="false">C18</f>
        <v>0</v>
      </c>
      <c r="H11" s="13" t="s">
        <v>22</v>
      </c>
      <c r="I11" s="14" t="n">
        <f aca="false">0</f>
        <v>0</v>
      </c>
    </row>
    <row r="12" customFormat="false" ht="15" hidden="false" customHeight="false" outlineLevel="0" collapsed="false">
      <c r="A12" s="17" t="s">
        <v>23</v>
      </c>
      <c r="C12" s="6" t="n">
        <v>50000</v>
      </c>
      <c r="E12" s="11" t="s">
        <v>24</v>
      </c>
      <c r="F12" s="12" t="n">
        <f aca="false">MIN(C19,50000)</f>
        <v>50000</v>
      </c>
      <c r="H12" s="13" t="s">
        <v>25</v>
      </c>
      <c r="I12" s="14" t="n">
        <f aca="false">IF(I7&gt;400000,MIN(I7-400000,400000)*0.05,0)</f>
        <v>20000</v>
      </c>
    </row>
    <row r="13" customFormat="false" ht="15" hidden="false" customHeight="false" outlineLevel="0" collapsed="false">
      <c r="A13" s="17" t="s">
        <v>26</v>
      </c>
      <c r="C13" s="6" t="n">
        <v>25000</v>
      </c>
      <c r="E13" s="7" t="s">
        <v>13</v>
      </c>
      <c r="F13" s="8" t="n">
        <f aca="false">MAX(F4-SUM(F5:F12),0)</f>
        <v>1085000</v>
      </c>
      <c r="H13" s="13" t="s">
        <v>27</v>
      </c>
      <c r="I13" s="14" t="n">
        <f aca="false">IF(I7&gt;800000,MIN(I7-800000,400000)*0.1,0)</f>
        <v>40000</v>
      </c>
    </row>
    <row r="14" customFormat="false" ht="15" hidden="false" customHeight="false" outlineLevel="0" collapsed="false">
      <c r="A14" s="17" t="s">
        <v>28</v>
      </c>
      <c r="C14" s="6" t="n">
        <v>25000</v>
      </c>
      <c r="H14" s="13" t="s">
        <v>29</v>
      </c>
      <c r="I14" s="14" t="n">
        <f aca="false">IF(I7&gt;1200000,MIN(I7-1200000,400000)*0.15,0)</f>
        <v>26250</v>
      </c>
    </row>
    <row r="15" customFormat="false" ht="15" hidden="false" customHeight="false" outlineLevel="0" collapsed="false">
      <c r="A15" s="5" t="s">
        <v>30</v>
      </c>
      <c r="C15" s="5" t="n">
        <f aca="false">MIN(SUM(C11:C14),150000)</f>
        <v>150000</v>
      </c>
      <c r="E15" s="18" t="s">
        <v>31</v>
      </c>
      <c r="H15" s="13" t="s">
        <v>32</v>
      </c>
      <c r="I15" s="14" t="n">
        <f aca="false">IF(I7&gt;1600000,MIN(I7-1600000,400000)*0.2,0)</f>
        <v>0</v>
      </c>
    </row>
    <row r="16" customFormat="false" ht="15" hidden="false" customHeight="false" outlineLevel="0" collapsed="false">
      <c r="A16" s="17" t="s">
        <v>33</v>
      </c>
      <c r="C16" s="6" t="n">
        <v>25000</v>
      </c>
      <c r="E16" s="11" t="s">
        <v>34</v>
      </c>
      <c r="F16" s="12" t="n">
        <f aca="false">0</f>
        <v>0</v>
      </c>
      <c r="H16" s="13" t="s">
        <v>35</v>
      </c>
      <c r="I16" s="14" t="n">
        <f aca="false">IF(I7&gt;2000000,MIN(I7-2000000,400000)*0.25,0)</f>
        <v>0</v>
      </c>
    </row>
    <row r="17" customFormat="false" ht="15" hidden="false" customHeight="false" outlineLevel="0" collapsed="false">
      <c r="A17" s="17" t="s">
        <v>36</v>
      </c>
      <c r="C17" s="6" t="n">
        <v>25000</v>
      </c>
      <c r="E17" s="11" t="s">
        <v>37</v>
      </c>
      <c r="F17" s="12" t="n">
        <f aca="false">IF(F13&gt;250000,MIN(F13-250000,250000)*0.05,0)</f>
        <v>12500</v>
      </c>
      <c r="H17" s="13" t="s">
        <v>38</v>
      </c>
      <c r="I17" s="14" t="n">
        <f aca="false">IF(I7&gt;2400000,(I7-2400000)*0.3,0)</f>
        <v>0</v>
      </c>
    </row>
    <row r="18" customFormat="false" ht="15" hidden="false" customHeight="false" outlineLevel="0" collapsed="false">
      <c r="A18" s="17" t="s">
        <v>39</v>
      </c>
      <c r="C18" s="6" t="n">
        <v>0</v>
      </c>
      <c r="E18" s="11" t="s">
        <v>40</v>
      </c>
      <c r="F18" s="12" t="n">
        <f aca="false">IF(F13&gt;500000,MIN(F13-500000,500000)*0.2,0)</f>
        <v>100000</v>
      </c>
      <c r="H18" s="9" t="s">
        <v>41</v>
      </c>
      <c r="I18" s="10" t="n">
        <f aca="false">SUM(I11:I17)</f>
        <v>86250</v>
      </c>
    </row>
    <row r="19" customFormat="false" ht="15" hidden="false" customHeight="false" outlineLevel="0" collapsed="false">
      <c r="A19" s="17" t="s">
        <v>42</v>
      </c>
      <c r="C19" s="6" t="n">
        <v>50000</v>
      </c>
      <c r="E19" s="11" t="s">
        <v>43</v>
      </c>
      <c r="F19" s="12" t="n">
        <f aca="false">IF(F13&gt;1000000,(F13-1000000)*0.3,0)</f>
        <v>25500</v>
      </c>
      <c r="H19" s="9" t="s">
        <v>44</v>
      </c>
      <c r="I19" s="10" t="n">
        <f aca="false">I18*0.04</f>
        <v>3450</v>
      </c>
    </row>
    <row r="20" customFormat="false" ht="15" hidden="false" customHeight="false" outlineLevel="0" collapsed="false">
      <c r="E20" s="7" t="s">
        <v>41</v>
      </c>
      <c r="F20" s="8" t="n">
        <f aca="false">SUM(F16:F19)</f>
        <v>138000</v>
      </c>
      <c r="H20" s="9" t="s">
        <v>45</v>
      </c>
      <c r="I20" s="10" t="n">
        <f aca="false">I18+I19</f>
        <v>89700</v>
      </c>
    </row>
    <row r="21" customFormat="false" ht="15" hidden="false" customHeight="false" outlineLevel="0" collapsed="false">
      <c r="E21" s="7" t="s">
        <v>44</v>
      </c>
      <c r="F21" s="8" t="n">
        <f aca="false">F20*0.04</f>
        <v>5520</v>
      </c>
      <c r="H21" s="9" t="s">
        <v>46</v>
      </c>
      <c r="I21" s="10" t="n">
        <f aca="false">I20/12</f>
        <v>7475</v>
      </c>
    </row>
    <row r="22" customFormat="false" ht="15" hidden="false" customHeight="false" outlineLevel="0" collapsed="false">
      <c r="E22" s="7" t="s">
        <v>47</v>
      </c>
      <c r="F22" s="8" t="n">
        <f aca="false">F20+F21</f>
        <v>143520</v>
      </c>
    </row>
    <row r="23" customFormat="false" ht="15" hidden="false" customHeight="false" outlineLevel="0" collapsed="false">
      <c r="E23" s="7" t="s">
        <v>46</v>
      </c>
      <c r="F23" s="8" t="n">
        <f aca="false">F22/12</f>
        <v>11960</v>
      </c>
    </row>
    <row r="25" customFormat="false" ht="15" hidden="false" customHeight="false" outlineLevel="0" collapsed="false">
      <c r="E25" s="19" t="str">
        <f aca="false">IF(F22&lt;I20,"YOU SAVE Rs."&amp;TEXT(I20-F22,"##,##0")&amp;" WITH OLD REGIME","YOU SAVE Rs."&amp;TEXT(F22-I20,"##,##0")&amp;" WITH NEW REGIME")</f>
        <v>YOU SAVE Rs.53,820 WITH NEW REGIME</v>
      </c>
      <c r="F25" s="19"/>
      <c r="G25" s="19"/>
      <c r="H25" s="19"/>
      <c r="I25" s="19"/>
    </row>
    <row r="26" customFormat="false" ht="15" hidden="false" customHeight="false" outlineLevel="0" collapsed="false">
      <c r="E26" s="19"/>
      <c r="F26" s="19"/>
      <c r="G26" s="19"/>
      <c r="H26" s="19"/>
      <c r="I26" s="19"/>
    </row>
  </sheetData>
  <mergeCells count="2">
    <mergeCell ref="A1:I1"/>
    <mergeCell ref="E25:I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5" hidden="false" customHeight="false" outlineLevel="0" collapsed="false">
      <c r="A1" s="0" t="s">
        <v>48</v>
      </c>
      <c r="B1" s="0" t="s">
        <v>49</v>
      </c>
    </row>
    <row r="2" customFormat="false" ht="15" hidden="false" customHeight="false" outlineLevel="0" collapsed="false">
      <c r="A2" s="0" t="s">
        <v>50</v>
      </c>
      <c r="B2" s="20" t="n">
        <f aca="false">'Tax Calculator FY25-26'!C4</f>
        <v>1500000</v>
      </c>
    </row>
    <row r="3" customFormat="false" ht="15" hidden="false" customHeight="false" outlineLevel="0" collapsed="false">
      <c r="A3" s="0" t="s">
        <v>51</v>
      </c>
      <c r="B3" s="20" t="n">
        <f aca="false">'Tax Calculator FY25-26'!C4-50000</f>
        <v>1450000</v>
      </c>
    </row>
    <row r="4" customFormat="false" ht="15" hidden="false" customHeight="false" outlineLevel="0" collapsed="false">
      <c r="A4" s="0" t="s">
        <v>52</v>
      </c>
      <c r="B4" s="20" t="n">
        <f aca="false">'Tax Calculator FY25-26'!F4-'Tax Calculator FY25-26'!F5-'Tax Calculator FY25-26'!F6</f>
        <v>1360000</v>
      </c>
    </row>
    <row r="5" customFormat="false" ht="15" hidden="false" customHeight="false" outlineLevel="0" collapsed="false">
      <c r="A5" s="0" t="s">
        <v>53</v>
      </c>
      <c r="B5" s="20" t="n">
        <f aca="false">'Tax Calculator FY25-26'!F4-SUM('Tax Calculator FY25-26'!F5:F8)</f>
        <v>1185000</v>
      </c>
    </row>
    <row r="6" customFormat="false" ht="15" hidden="false" customHeight="false" outlineLevel="0" collapsed="false">
      <c r="A6" s="0" t="s">
        <v>54</v>
      </c>
      <c r="B6" s="20" t="n">
        <f aca="false">'Tax Calculator FY25-26'!F13</f>
        <v>1085000</v>
      </c>
    </row>
    <row r="7" customFormat="false" ht="15" hidden="false" customHeight="false" outlineLevel="0" collapsed="false">
      <c r="A7" s="0" t="s">
        <v>55</v>
      </c>
      <c r="B7" s="20" t="n">
        <f aca="false">'Tax Calculator FY25-26'!F13-'Tax Calculator FY25-26'!F22</f>
        <v>941480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2026-03-07T08:58:01Z</dcterms:created>
  <dc:creator>openpyxl</dc:creator>
  <dc:description/>
  <dc:language>en-US</dc:language>
  <cp:lastModifiedBy/>
  <dcterms:modified xsi:type="dcterms:W3CDTF">2026-03-07T09:04:17Z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